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23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120" yWindow="465" windowWidth="15120" windowHeight="7650"/>
  </bookViews>
  <sheets>
    <sheet name="Форма целиком" sheetId="1" r:id="rId1"/>
    <sheet name="Лист1" sheetId="18" r:id="rId2"/>
  </sheets>
  <definedNames>
    <definedName name="_ftn1" localSheetId="0">'Форма целиком'!$A$263</definedName>
    <definedName name="_ftn2" localSheetId="0">'Форма целиком'!$A$264</definedName>
    <definedName name="_ftn3" localSheetId="0">'Форма целиком'!$A$265</definedName>
    <definedName name="_ftnref1" localSheetId="0">'Форма целиком'!$B$35</definedName>
    <definedName name="_ftnref2" localSheetId="0">'Форма целиком'!$B$37</definedName>
    <definedName name="_ftnref3" localSheetId="0">'Форма целиком'!$C$37</definedName>
    <definedName name="_Ref346553369" localSheetId="0">'Форма целиком'!#REF!</definedName>
  </definedNames>
  <calcPr calcId="124519"/>
</workbook>
</file>

<file path=xl/calcChain.xml><?xml version="1.0" encoding="utf-8"?>
<calcChain xmlns="http://schemas.openxmlformats.org/spreadsheetml/2006/main">
  <c r="E221" i="1"/>
  <c r="E207"/>
  <c r="D207"/>
  <c r="E43"/>
  <c r="D33"/>
  <c r="D173" l="1"/>
  <c r="D167"/>
  <c r="D169" s="1"/>
  <c r="D102"/>
  <c r="E103" s="1"/>
  <c r="D92"/>
  <c r="D11"/>
  <c r="E248"/>
  <c r="F248"/>
  <c r="G248"/>
  <c r="H248"/>
  <c r="D248"/>
  <c r="E243"/>
  <c r="F243"/>
  <c r="G243"/>
  <c r="H243"/>
  <c r="E181"/>
  <c r="F181" s="1"/>
  <c r="G181" s="1"/>
  <c r="H181" s="1"/>
  <c r="E153"/>
  <c r="F153" s="1"/>
  <c r="G153" s="1"/>
  <c r="H153" s="1"/>
  <c r="E150"/>
  <c r="F150" s="1"/>
  <c r="G150" s="1"/>
  <c r="H150" s="1"/>
  <c r="E109"/>
  <c r="G109" s="1"/>
  <c r="H109" s="1"/>
  <c r="E107"/>
  <c r="F107" s="1"/>
  <c r="G107" s="1"/>
  <c r="H107" s="1"/>
  <c r="E105"/>
  <c r="E100"/>
  <c r="F100" s="1"/>
  <c r="G100" s="1"/>
  <c r="H100" s="1"/>
  <c r="E98"/>
  <c r="F98" s="1"/>
  <c r="G98" s="1"/>
  <c r="H98" s="1"/>
  <c r="E96"/>
  <c r="F96" s="1"/>
  <c r="G96" s="1"/>
  <c r="H96" s="1"/>
  <c r="E85"/>
  <c r="F85" s="1"/>
  <c r="G85" s="1"/>
  <c r="H85" s="1"/>
  <c r="E82"/>
  <c r="F82" s="1"/>
  <c r="G82" s="1"/>
  <c r="H82" s="1"/>
  <c r="E79"/>
  <c r="F79" s="1"/>
  <c r="G79" s="1"/>
  <c r="H79" s="1"/>
  <c r="E76"/>
  <c r="F76" s="1"/>
  <c r="G76" s="1"/>
  <c r="H76" s="1"/>
  <c r="E73"/>
  <c r="F73" s="1"/>
  <c r="G73" s="1"/>
  <c r="H73" s="1"/>
  <c r="E70"/>
  <c r="F70" s="1"/>
  <c r="G70" s="1"/>
  <c r="H70" s="1"/>
  <c r="E67"/>
  <c r="F67" s="1"/>
  <c r="G67" s="1"/>
  <c r="H67" s="1"/>
  <c r="E64"/>
  <c r="F64" s="1"/>
  <c r="G64" s="1"/>
  <c r="H64" s="1"/>
  <c r="E61"/>
  <c r="F61" s="1"/>
  <c r="G61" s="1"/>
  <c r="H61" s="1"/>
  <c r="E58"/>
  <c r="F58" s="1"/>
  <c r="G58" s="1"/>
  <c r="H58" s="1"/>
  <c r="E55"/>
  <c r="F55" s="1"/>
  <c r="G55" s="1"/>
  <c r="H55" s="1"/>
  <c r="E52"/>
  <c r="F52" s="1"/>
  <c r="G52" s="1"/>
  <c r="H52" s="1"/>
  <c r="E49"/>
  <c r="F49" s="1"/>
  <c r="G49" s="1"/>
  <c r="H49" s="1"/>
  <c r="E46"/>
  <c r="F46" s="1"/>
  <c r="G46" s="1"/>
  <c r="H46" s="1"/>
  <c r="F43"/>
  <c r="G43" s="1"/>
  <c r="H43" s="1"/>
  <c r="E36"/>
  <c r="F36" s="1"/>
  <c r="G36" s="1"/>
  <c r="H36" s="1"/>
  <c r="E6"/>
  <c r="D13" s="1"/>
  <c r="D179" l="1"/>
  <c r="D89"/>
  <c r="H92"/>
  <c r="F92"/>
  <c r="E92"/>
  <c r="G92"/>
  <c r="E147"/>
  <c r="F147" s="1"/>
  <c r="G147" s="1"/>
  <c r="H147" s="1"/>
  <c r="E102"/>
  <c r="F103" s="1"/>
  <c r="F105"/>
  <c r="G31"/>
  <c r="H31"/>
  <c r="F31"/>
  <c r="E31"/>
  <c r="G105" l="1"/>
  <c r="F102"/>
  <c r="G103" s="1"/>
  <c r="D221"/>
  <c r="F221"/>
  <c r="G221"/>
  <c r="H221"/>
  <c r="G102" l="1"/>
  <c r="H103" s="1"/>
  <c r="H105"/>
  <c r="H102" s="1"/>
  <c r="E34"/>
  <c r="E173"/>
  <c r="F173"/>
  <c r="G173"/>
  <c r="H173"/>
  <c r="H198" l="1"/>
  <c r="H232" s="1"/>
  <c r="D198"/>
  <c r="D232" s="1"/>
  <c r="E198"/>
  <c r="E232" s="1"/>
  <c r="F198"/>
  <c r="F232" s="1"/>
  <c r="G198"/>
  <c r="G232" s="1"/>
  <c r="E196" l="1"/>
  <c r="F196"/>
  <c r="G196"/>
  <c r="H196"/>
  <c r="H140"/>
  <c r="G140"/>
  <c r="F140"/>
  <c r="E140"/>
  <c r="E11" l="1"/>
  <c r="E12" s="1"/>
  <c r="E7"/>
  <c r="F6"/>
  <c r="F7" l="1"/>
  <c r="E13"/>
  <c r="G6"/>
  <c r="F11"/>
  <c r="F12" s="1"/>
  <c r="E167"/>
  <c r="E169" s="1"/>
  <c r="E179" s="1"/>
  <c r="E20" l="1"/>
  <c r="E17"/>
  <c r="E18"/>
  <c r="F13"/>
  <c r="G7"/>
  <c r="H6"/>
  <c r="F167"/>
  <c r="F169" s="1"/>
  <c r="F179" s="1"/>
  <c r="G11"/>
  <c r="G12" s="1"/>
  <c r="G13" l="1"/>
  <c r="G20" s="1"/>
  <c r="H13"/>
  <c r="F18"/>
  <c r="F17"/>
  <c r="F20"/>
  <c r="H11"/>
  <c r="H12" s="1"/>
  <c r="H7"/>
  <c r="E19"/>
  <c r="G167"/>
  <c r="G169" s="1"/>
  <c r="G179" s="1"/>
  <c r="E33"/>
  <c r="E35" s="1"/>
  <c r="F89"/>
  <c r="G18" l="1"/>
  <c r="G17"/>
  <c r="F19"/>
  <c r="H18"/>
  <c r="H17"/>
  <c r="H20"/>
  <c r="F34"/>
  <c r="H167"/>
  <c r="H169" s="1"/>
  <c r="H179" s="1"/>
  <c r="F33"/>
  <c r="H89"/>
  <c r="G89"/>
  <c r="F35" l="1"/>
  <c r="G19"/>
  <c r="H19"/>
  <c r="G34"/>
  <c r="G33"/>
  <c r="H33"/>
  <c r="H34" l="1"/>
  <c r="H35" s="1"/>
  <c r="G35"/>
  <c r="E89" l="1"/>
</calcChain>
</file>

<file path=xl/sharedStrings.xml><?xml version="1.0" encoding="utf-8"?>
<sst xmlns="http://schemas.openxmlformats.org/spreadsheetml/2006/main" count="622" uniqueCount="338">
  <si>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</si>
  <si>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</si>
  <si>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</si>
  <si>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</si>
  <si>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</si>
  <si>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</si>
  <si>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</si>
  <si>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 xml:space="preserve">Изменение к предыдущему году </t>
  </si>
  <si>
    <t>%</t>
  </si>
  <si>
    <t>В том числе:</t>
  </si>
  <si>
    <t>Городского</t>
  </si>
  <si>
    <t>Сельского</t>
  </si>
  <si>
    <t>Изменение к предыдущему году</t>
  </si>
  <si>
    <t>Человек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</si>
  <si>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</si>
  <si>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</si>
  <si>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</si>
  <si>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</si>
  <si>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</si>
  <si>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</si>
  <si>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в том числе:</t>
  </si>
  <si>
    <t>III</t>
  </si>
  <si>
    <t>Промышленное производство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</si>
  <si>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</si>
  <si>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</si>
  <si>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</si>
  <si>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</si>
  <si>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t>Тыс. руб. в ценах соотв. лет</t>
  </si>
  <si>
    <t>Индекс производства[2]</t>
  </si>
  <si>
    <t>% к предыдущему году в сопоставимых ценах[3]</t>
  </si>
  <si>
    <t>Индекс-дефлятор</t>
  </si>
  <si>
    <t>Объем отгруженных товаров собственного производства, выполненных работ и услуг собственными силами по разделу «Обрабатывающие производства»</t>
  </si>
  <si>
    <t xml:space="preserve">Индекс производства </t>
  </si>
  <si>
    <t>Производство пищевых продуктов, включая напитки, и табака</t>
  </si>
  <si>
    <t>Целлюлозно-бумажное производство, издательская и полиграфическая деятельность</t>
  </si>
  <si>
    <t>Производство кокса, нефтепродуктов</t>
  </si>
  <si>
    <t>Металлургическое производство и производство готовых металлических изделий</t>
  </si>
  <si>
    <t>Производство машин и оборудования (без производства оружия и боеприпасов)</t>
  </si>
  <si>
    <t>Объем отгруженных товаров собственного производства, выполненных работ и услуг собственными силами по разделу «Производство и распределение электроэнергии, газа и воды»</t>
  </si>
  <si>
    <t>IV</t>
  </si>
  <si>
    <t>Сельское хозяйство</t>
  </si>
  <si>
    <t>Индекс производства</t>
  </si>
  <si>
    <t>V</t>
  </si>
  <si>
    <t>Производство важнейших видов продукции в натуральном выражении</t>
  </si>
  <si>
    <t xml:space="preserve">Валовой сбор зерна (в весе после доработки) 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</si>
  <si>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</si>
  <si>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</si>
  <si>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</si>
  <si>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</si>
  <si>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</si>
  <si>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</si>
  <si>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 штук</t>
  </si>
  <si>
    <t>Мясо, включая субпродукты 1 категории</t>
  </si>
  <si>
    <t>Цельномолочная продукция (в пересчете на молоко)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</si>
  <si>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</si>
  <si>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</si>
  <si>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</si>
  <si>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</si>
  <si>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</si>
  <si>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Вина столовые</t>
  </si>
  <si>
    <t>Напитки слабоалкогольные с содержанием этилового спирта не более 9 %</t>
  </si>
  <si>
    <t>Трикотажные изделия</t>
  </si>
  <si>
    <t xml:space="preserve">Обувь  </t>
  </si>
  <si>
    <t>Лесоматериалы, продольно распиленные или расколотые, разделенные на слои или лущеные, толщиной более 6 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</si>
  <si>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</si>
  <si>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</si>
  <si>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</si>
  <si>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</si>
  <si>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</si>
  <si>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</si>
  <si>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</si>
  <si>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</si>
  <si>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</si>
  <si>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</si>
  <si>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Тыс. шт.</t>
  </si>
  <si>
    <t>Автомобили легковые</t>
  </si>
  <si>
    <t>Электроэнергия</t>
  </si>
  <si>
    <t>40.1</t>
  </si>
  <si>
    <t>В том числе произведенная:</t>
  </si>
  <si>
    <t>атомными электростанциями</t>
  </si>
  <si>
    <t>40.2</t>
  </si>
  <si>
    <t>тепловыми электростанциями</t>
  </si>
  <si>
    <t>40.3</t>
  </si>
  <si>
    <t>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</si>
  <si>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</si>
  <si>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</si>
  <si>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</si>
  <si>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</si>
  <si>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</si>
  <si>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</si>
  <si>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</si>
  <si>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к предыдущему году</t>
  </si>
  <si>
    <t>Объем платных услуг населению к предыдущему году</t>
  </si>
  <si>
    <t>VII</t>
  </si>
  <si>
    <t>Инвестиции</t>
  </si>
  <si>
    <t>Индекс физического объема инвестиций в основной капитал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</si>
  <si>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</si>
  <si>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</si>
  <si>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</si>
  <si>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 xml:space="preserve"> Производство и распределение электроэнергии, газа и воды</t>
  </si>
  <si>
    <t>Строительство</t>
  </si>
  <si>
    <t xml:space="preserve">Инвестиции в основной капитал по источникам финансирования: </t>
  </si>
  <si>
    <t>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</si>
  <si>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</si>
  <si>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</si>
  <si>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</si>
  <si>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</si>
  <si>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</si>
  <si>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бюджета муниципального образования</t>
  </si>
  <si>
    <t>Из средств внебюджетных фондов</t>
  </si>
  <si>
    <t>Прочие</t>
  </si>
  <si>
    <t>VIII</t>
  </si>
  <si>
    <t xml:space="preserve">Кв. метров общей площади </t>
  </si>
  <si>
    <t>В том числе за счет средств:</t>
  </si>
  <si>
    <t>Областного бюджета</t>
  </si>
  <si>
    <t>Местного бюджета</t>
  </si>
  <si>
    <t>Кв. метров общей площади на 1 чел.</t>
  </si>
  <si>
    <t>IX</t>
  </si>
  <si>
    <t>Транспорт</t>
  </si>
  <si>
    <t>Объем услуг организаций транспорта</t>
  </si>
  <si>
    <t>На конец года; %</t>
  </si>
  <si>
    <t>X</t>
  </si>
  <si>
    <t>Доходы бюджета муниципального образования, всего</t>
  </si>
  <si>
    <t>Собственные (налоговые и неналоговые)</t>
  </si>
  <si>
    <t xml:space="preserve">из них </t>
  </si>
  <si>
    <t>Налог на доходы физических лиц</t>
  </si>
  <si>
    <t>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</si>
  <si>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</si>
  <si>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</si>
  <si>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</si>
  <si>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</si>
  <si>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</si>
  <si>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</si>
  <si>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налог на имущество,</t>
  </si>
  <si>
    <t>1.1.4.1</t>
  </si>
  <si>
    <t>1.1.4.2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</si>
  <si>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</si>
  <si>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</si>
  <si>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</si>
  <si>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</si>
  <si>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</si>
  <si>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</si>
  <si>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</si>
  <si>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</si>
  <si>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</si>
  <si>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</si>
  <si>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</si>
  <si>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</si>
  <si>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</si>
  <si>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</si>
  <si>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</si>
  <si>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</si>
  <si>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</si>
  <si>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Прочие расходы</t>
  </si>
  <si>
    <t>Превышение доходов над расходами (+), или расходов над доходами (-)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</si>
  <si>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</si>
  <si>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</si>
  <si>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</si>
  <si>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</si>
  <si>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</si>
  <si>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</si>
  <si>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Создание новых  рабочих мест,   всего</t>
  </si>
  <si>
    <t>на действующих  предприятиях</t>
  </si>
  <si>
    <t>на  вновь вводимых  предприятиях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</si>
  <si>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</si>
  <si>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</si>
  <si>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</si>
  <si>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Ед./мест</t>
  </si>
  <si>
    <t>общеобразовательные школы</t>
  </si>
  <si>
    <t>больницы</t>
  </si>
  <si>
    <t>амбулаторно-поликлинические учреждения</t>
  </si>
  <si>
    <t>спортивные сооружения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</si>
  <si>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</si>
  <si>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</si>
  <si>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</si>
  <si>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</si>
  <si>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</si>
  <si>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</si>
  <si>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</si>
  <si>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</si>
  <si>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</si>
  <si>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</si>
  <si>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</si>
  <si>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</si>
  <si>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</si>
  <si>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в том числе дневными стационарами</t>
  </si>
  <si>
    <t xml:space="preserve"> врачами</t>
  </si>
  <si>
    <t>Чел. на 10 тыс. населения</t>
  </si>
  <si>
    <t xml:space="preserve">средним медицинским персоналом 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</si>
  <si>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</si>
  <si>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</si>
  <si>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общедоступными библиотеками</t>
  </si>
  <si>
    <t>Ед. на 100 тыс. населения</t>
  </si>
  <si>
    <t xml:space="preserve">учреждениями культурно-досугового типа 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</si>
  <si>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</si>
  <si>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</si>
  <si>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</si>
  <si>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</si>
  <si>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</si>
  <si>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[3] Здесь и далее изменение к предыдущему году в сопоставимых ценах рассчитывается в случаях, когда в местную администрацию представлены материалы Минэкономразвития России и/или Комитета экономического развития и инвестиционной деятельности Ленинградской области (сценарные условия для формирования прогноза социально-экономического развития и пр.), содержащие информацию о значениях индексов-дефляторов или данные, на основе которых такие значения могут быть рассчитаны. Если такие материалы не были направлены в местную администрацию, изменение к предыдущему году рассчитывается в действующих ценах соответствующих лет.</t>
  </si>
  <si>
    <t>1.1</t>
  </si>
  <si>
    <t>1.2</t>
  </si>
  <si>
    <t>1.3</t>
  </si>
  <si>
    <t>1.4</t>
  </si>
  <si>
    <t>1.5</t>
  </si>
  <si>
    <t>1.6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</si>
  <si>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</si>
  <si>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</si>
  <si>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</si>
  <si>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</si>
  <si>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</si>
  <si>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</si>
  <si>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</si>
  <si>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</si>
  <si>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</si>
  <si>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</si>
  <si>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</si>
  <si>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</si>
  <si>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</si>
  <si>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</si>
  <si>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2.1</t>
  </si>
  <si>
    <t>2.2</t>
  </si>
  <si>
    <t>2.3</t>
  </si>
  <si>
    <t>2.4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</si>
  <si>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</si>
  <si>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</si>
  <si>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</si>
  <si>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</si>
  <si>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</si>
  <si>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</si>
  <si>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</si>
  <si>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</si>
  <si>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</si>
  <si>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</si>
  <si>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</si>
  <si>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</si>
  <si>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2.5</t>
  </si>
  <si>
    <t>2.6</t>
  </si>
  <si>
    <t>2.7</t>
  </si>
  <si>
    <t>2.8</t>
  </si>
  <si>
    <t>2.9</t>
  </si>
  <si>
    <t>2.10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</si>
  <si>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</si>
  <si>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</si>
  <si>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</si>
  <si>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</si>
  <si>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</si>
  <si>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</si>
  <si>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</si>
  <si>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</si>
  <si>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</si>
  <si>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</si>
  <si>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</si>
  <si>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</si>
  <si>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</si>
  <si>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</si>
  <si>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</si>
  <si>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</si>
  <si>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</si>
  <si>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2.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</si>
  <si>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</si>
  <si>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</si>
  <si>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%  к предыдущему году в сопоставимых ценах</t>
  </si>
  <si>
    <t>Продукция животноводства         (в фактически действовавших ценах)</t>
  </si>
  <si>
    <t>XI</t>
  </si>
  <si>
    <t>Оборот розничной торговли (без субъектов малого предпринимательства)</t>
  </si>
  <si>
    <t>Оборот общественного питания (без субъектов малого предпринимательства)</t>
  </si>
  <si>
    <t>3.2.1</t>
  </si>
  <si>
    <t>3.2.2</t>
  </si>
  <si>
    <t>3.2.2.1</t>
  </si>
  <si>
    <t>3.2.2.2</t>
  </si>
  <si>
    <t>3.2.2.3</t>
  </si>
  <si>
    <t>3.2.3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</si>
  <si>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</si>
  <si>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В том числе по видам экономической деятельности:</t>
  </si>
  <si>
    <t>Отгружено товаров собственного производства, выполнено работ и услуг собственными силами (без субъектов малого предпринимательства)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</si>
  <si>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"Добыча полезных ископаемых"</t>
  </si>
  <si>
    <t>Общая площадь жилых помещений, приходящаяся в среднем на одного жителя – всего</t>
  </si>
  <si>
    <t xml:space="preserve">Введено в действие индивидуальных жилых домов на территории  муниципального образования </t>
  </si>
  <si>
    <t>Введено в действие жилых домов на территории муниципального образования</t>
  </si>
  <si>
    <t>Объем работ, выполненных по виду деятельности "Строительство"</t>
  </si>
  <si>
    <t>Производство прочих неметаллических и минеральных продуктов</t>
  </si>
  <si>
    <t xml:space="preserve">Текстильное и швейное производство </t>
  </si>
  <si>
    <t xml:space="preserve">Производство кожи, изделий из кожи и производство обуви </t>
  </si>
  <si>
    <t xml:space="preserve">Обработка древесины и производство изделий из дерева </t>
  </si>
  <si>
    <t xml:space="preserve">Химическое производство </t>
  </si>
  <si>
    <t xml:space="preserve">Производство резиновых и пластмассовых изделий </t>
  </si>
  <si>
    <t xml:space="preserve">Производство электрооборудования, электронного и оптического оборудования </t>
  </si>
  <si>
    <t xml:space="preserve">Производство транспортных средств и оборудования </t>
  </si>
  <si>
    <t xml:space="preserve">Прочие производства </t>
  </si>
  <si>
    <t xml:space="preserve">Объем платных услуг населению </t>
  </si>
  <si>
    <t>6</t>
  </si>
  <si>
    <t>7</t>
  </si>
  <si>
    <t>8</t>
  </si>
  <si>
    <t xml:space="preserve">Тыс. руб. в ценах соотв. лет </t>
  </si>
  <si>
    <t>налоги на имущество физ. лиц</t>
  </si>
  <si>
    <t>Тыс. дкл.</t>
  </si>
  <si>
    <t>Млн. пар</t>
  </si>
  <si>
    <t>Млн. шт.</t>
  </si>
  <si>
    <t>Млн. куб. м</t>
  </si>
  <si>
    <t>Млн. тонн</t>
  </si>
  <si>
    <t>Млн. условных кирпичей</t>
  </si>
  <si>
    <t>Млрд. кВт. ч.</t>
  </si>
  <si>
    <t>километр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</si>
  <si>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</si>
  <si>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>Ед./пос. в смену</t>
  </si>
  <si>
    <t>Муниципальный долг</t>
  </si>
  <si>
    <t>Собственные средства предприятий</t>
  </si>
  <si>
    <t>Федерального бюджета</t>
  </si>
  <si>
    <t>Миграционный прирост (-убыль)</t>
  </si>
  <si>
    <t>1.1.1</t>
  </si>
  <si>
    <t>в том числе</t>
  </si>
  <si>
    <t>В сельскохозяйственных организациях</t>
  </si>
  <si>
    <t>В хозяйствах населения</t>
  </si>
  <si>
    <t xml:space="preserve">В крестьянских (фермерских) хозяйствах и у индивидуальных предпринимателей </t>
  </si>
  <si>
    <t>Расходы на Образование</t>
  </si>
  <si>
    <t>Расходы на Культуру и кинематографию</t>
  </si>
  <si>
    <t xml:space="preserve">Расходы на Социальную политику </t>
  </si>
  <si>
    <t>Расходы на физическую культуру и спорт</t>
  </si>
  <si>
    <t>Заемные средства других организаций</t>
  </si>
  <si>
    <t>3.2.4</t>
  </si>
  <si>
    <t xml:space="preserve">Бюджет муниципального образования </t>
  </si>
  <si>
    <t>Численность населения на 1 января текущего года</t>
  </si>
  <si>
    <t>Среднесписочная численность работников крупных и средних предприятий и некоммерческих организаций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</si>
  <si>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</si>
  <si>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</si>
  <si>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</si>
  <si>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</si>
  <si>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Протяженность автодорог общего пользования местного значения (на конец года)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</si>
  <si>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</si>
  <si>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</si>
  <si>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Оценка</t>
  </si>
  <si>
    <t>Численность населения среднегодовая</t>
  </si>
  <si>
    <t>Таблица 2 — Форма «Основные показатели прогноза социально-экономического развития муниципального образования на 2017 год (очередной финансовый год) и плановый период 2018,2019 годов (на среднесрочный период)»</t>
  </si>
  <si>
    <t>МО Пудостьское сельское поселение</t>
  </si>
  <si>
    <t>Образование</t>
  </si>
  <si>
    <t>ФАП</t>
  </si>
  <si>
    <t>1./120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</si>
</sst>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49" fontId="1" fillId="0" borderId="2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9" fontId="6" fillId="0" borderId="2" xfId="0" applyNumberFormat="1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49" fontId="2" fillId="0" borderId="2" xfId="0" applyNumberFormat="1" applyFont="1" applyBorder="1" applyAlignment="1">
      <alignment horizontal="justify" vertical="top" wrapText="1"/>
    </xf>
    <xf numFmtId="49" fontId="2" fillId="0" borderId="2" xfId="0" applyNumberFormat="1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49" fontId="8" fillId="0" borderId="2" xfId="0" applyNumberFormat="1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justify" vertical="top" wrapText="1"/>
    </xf>
    <xf numFmtId="49" fontId="6" fillId="0" borderId="2" xfId="0" applyNumberFormat="1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/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49" fontId="2" fillId="0" borderId="2" xfId="0" applyNumberFormat="1" applyFont="1" applyBorder="1" applyAlignment="1">
      <alignment horizontal="justify" vertical="top" wrapText="1"/>
    </xf>
    <xf numFmtId="49" fontId="2" fillId="0" borderId="8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49" fontId="2" fillId="0" borderId="2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0" fontId="2" fillId="0" borderId="4" xfId="0" applyFont="1" applyBorder="1" applyAlignment="1">
      <alignment horizontal="left" vertical="top" wrapText="1" indent="2"/>
    </xf>
    <xf numFmtId="0" fontId="2" fillId="0" borderId="4" xfId="0" applyFont="1" applyBorder="1" applyAlignment="1">
      <alignment horizontal="left" vertical="top" wrapText="1" indent="4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justify" vertical="top" wrapText="1"/>
    </xf>
    <xf numFmtId="49" fontId="2" fillId="2" borderId="2" xfId="0" applyNumberFormat="1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0" fillId="2" borderId="0" xfId="0" applyFill="1"/>
    <xf numFmtId="0" fontId="2" fillId="2" borderId="10" xfId="0" applyFont="1" applyFill="1" applyBorder="1" applyAlignment="1">
      <alignment horizontal="justify" vertical="top" wrapText="1"/>
    </xf>
    <xf numFmtId="0" fontId="6" fillId="2" borderId="10" xfId="0" applyFont="1" applyFill="1" applyBorder="1" applyAlignment="1">
      <alignment horizontal="justify"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justify" vertical="top" wrapText="1"/>
    </xf>
    <xf numFmtId="49" fontId="8" fillId="0" borderId="2" xfId="0" applyNumberFormat="1" applyFont="1" applyBorder="1" applyAlignment="1">
      <alignment horizontal="justify" vertical="top" wrapText="1"/>
    </xf>
    <xf numFmtId="0" fontId="11" fillId="0" borderId="4" xfId="1" applyFont="1" applyBorder="1" applyAlignment="1" applyProtection="1">
      <alignment horizontal="justify" vertical="top" wrapText="1"/>
    </xf>
    <xf numFmtId="49" fontId="2" fillId="2" borderId="8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 indent="2"/>
    </xf>
    <xf numFmtId="0" fontId="6" fillId="2" borderId="6" xfId="0" applyFont="1" applyFill="1" applyBorder="1" applyAlignment="1">
      <alignment horizontal="justify" vertical="top" wrapText="1"/>
    </xf>
    <xf numFmtId="49" fontId="6" fillId="2" borderId="10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1" xfId="0" applyFont="1" applyFill="1" applyBorder="1" applyAlignment="1">
      <alignment horizontal="justify" vertical="top" wrapText="1"/>
    </xf>
    <xf numFmtId="49" fontId="6" fillId="2" borderId="8" xfId="0" applyNumberFormat="1" applyFont="1" applyFill="1" applyBorder="1" applyAlignment="1">
      <alignment horizontal="justify" vertical="top" wrapText="1"/>
    </xf>
    <xf numFmtId="0" fontId="6" fillId="2" borderId="7" xfId="0" applyFont="1" applyFill="1" applyBorder="1" applyAlignment="1">
      <alignment horizontal="justify" vertical="top" wrapText="1"/>
    </xf>
    <xf numFmtId="49" fontId="1" fillId="2" borderId="2" xfId="0" applyNumberFormat="1" applyFont="1" applyFill="1" applyBorder="1" applyAlignment="1">
      <alignment horizontal="justify" vertical="top" wrapText="1"/>
    </xf>
    <xf numFmtId="49" fontId="8" fillId="2" borderId="2" xfId="0" applyNumberFormat="1" applyFont="1" applyFill="1" applyBorder="1" applyAlignment="1">
      <alignment horizontal="justify" vertical="top" wrapText="1"/>
    </xf>
    <xf numFmtId="49" fontId="2" fillId="2" borderId="10" xfId="0" applyNumberFormat="1" applyFont="1" applyFill="1" applyBorder="1" applyAlignment="1">
      <alignment horizontal="justify" vertical="top" wrapText="1"/>
    </xf>
    <xf numFmtId="0" fontId="11" fillId="2" borderId="4" xfId="1" applyFont="1" applyFill="1" applyBorder="1" applyAlignment="1" applyProtection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0" fontId="12" fillId="0" borderId="0" xfId="0" applyFont="1"/>
    <xf numFmtId="0" fontId="6" fillId="0" borderId="8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justify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49" fontId="2" fillId="0" borderId="8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0" fontId="9" fillId="0" borderId="0" xfId="1" applyFont="1" applyAlignment="1" applyProtection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justify" vertical="top" wrapText="1"/>
    </xf>
    <xf numFmtId="49" fontId="2" fillId="0" borderId="2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8" fillId="2" borderId="9" xfId="0" applyFont="1" applyFill="1" applyBorder="1" applyAlignment="1">
      <alignment horizontal="justify" vertical="top" wrapText="1"/>
    </xf>
    <xf numFmtId="0" fontId="8" fillId="2" borderId="5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  <xf numFmtId="0" fontId="0" fillId="0" borderId="5" xfId="0" applyBorder="1"/>
    <xf numFmtId="0" fontId="0" fillId="0" borderId="3" xfId="0" applyBorder="1"/>
    <xf numFmtId="0" fontId="8" fillId="0" borderId="9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" Type="http://schemas.openxmlformats.org/officeDocument/2006/relationships/image" Target="../media/image3.wmf"/><Relationship Id="rId21" Type="http://schemas.openxmlformats.org/officeDocument/2006/relationships/image" Target="../media/image21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0" Type="http://schemas.openxmlformats.org/officeDocument/2006/relationships/image" Target="../media/image20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23" Type="http://schemas.openxmlformats.org/officeDocument/2006/relationships/image" Target="../media/image23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Relationship Id="rId22" Type="http://schemas.openxmlformats.org/officeDocument/2006/relationships/image" Target="../media/image22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18" Type="http://schemas.openxmlformats.org/officeDocument/2006/relationships/oleObject" Target="../embeddings/oleObject16.bin"/><Relationship Id="rId3" Type="http://schemas.openxmlformats.org/officeDocument/2006/relationships/oleObject" Target="../embeddings/oleObject1.bin"/><Relationship Id="rId21" Type="http://schemas.openxmlformats.org/officeDocument/2006/relationships/oleObject" Target="../embeddings/oleObject19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5" Type="http://schemas.openxmlformats.org/officeDocument/2006/relationships/oleObject" Target="../embeddings/oleObject23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20" Type="http://schemas.openxmlformats.org/officeDocument/2006/relationships/oleObject" Target="../embeddings/oleObject18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24" Type="http://schemas.openxmlformats.org/officeDocument/2006/relationships/oleObject" Target="../embeddings/oleObject22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23" Type="http://schemas.openxmlformats.org/officeDocument/2006/relationships/oleObject" Target="../embeddings/oleObject21.bin"/><Relationship Id="rId10" Type="http://schemas.openxmlformats.org/officeDocument/2006/relationships/oleObject" Target="../embeddings/oleObject8.bin"/><Relationship Id="rId19" Type="http://schemas.openxmlformats.org/officeDocument/2006/relationships/oleObject" Target="../embeddings/oleObject17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Relationship Id="rId22" Type="http://schemas.openxmlformats.org/officeDocument/2006/relationships/oleObject" Target="../embeddings/oleObject20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6"/>
  <sheetViews>
    <sheetView tabSelected="1" showWhiteSpace="0" zoomScaleSheetLayoutView="120" zoomScalePageLayoutView="120" workbookViewId="0">
      <selection activeCell="A234" sqref="A234:A235"/>
    </sheetView>
  </sheetViews>
  <sheetFormatPr defaultRowHeight="15"/>
  <cols>
    <col min="1" max="1" width="10.7109375" customWidth="1"/>
    <col min="2" max="2" width="44.140625" customWidth="1"/>
    <col min="3" max="3" width="17.5703125" customWidth="1"/>
    <col min="4" max="8" width="12.7109375" customWidth="1"/>
  </cols>
  <sheetData>
    <row r="1" spans="1:9" ht="23.25" customHeight="1" thickBot="1">
      <c r="A1" s="128" t="s">
        <v>334</v>
      </c>
      <c r="B1" s="128"/>
      <c r="C1" s="128"/>
      <c r="D1" s="128"/>
      <c r="E1" s="128"/>
      <c r="F1" s="128"/>
      <c r="G1" s="128"/>
      <c r="H1" s="128"/>
    </row>
    <row r="2" spans="1:9" ht="63" customHeight="1" thickBot="1">
      <c r="A2" s="129" t="s">
        <v>333</v>
      </c>
      <c r="B2" s="130"/>
      <c r="C2" s="130"/>
      <c r="D2" s="130"/>
      <c r="E2" s="130"/>
      <c r="F2" s="130"/>
      <c r="G2" s="130"/>
      <c r="H2" s="130"/>
    </row>
    <row r="3" spans="1:9" ht="23.25" customHeight="1" thickBot="1">
      <c r="A3" s="93" t="s">
        <v>0</v>
      </c>
      <c r="B3" s="95" t="s">
        <v>1</v>
      </c>
      <c r="C3" s="95" t="s">
        <v>2</v>
      </c>
      <c r="D3" s="67" t="s">
        <v>3</v>
      </c>
      <c r="E3" s="68" t="s">
        <v>331</v>
      </c>
      <c r="F3" s="97" t="s">
        <v>4</v>
      </c>
      <c r="G3" s="133"/>
      <c r="H3" s="134"/>
    </row>
    <row r="4" spans="1:9" ht="47.25" customHeight="1" thickBot="1">
      <c r="A4" s="94"/>
      <c r="B4" s="96"/>
      <c r="C4" s="96"/>
      <c r="D4" s="1">
        <v>2015</v>
      </c>
      <c r="E4" s="66">
        <v>2016</v>
      </c>
      <c r="F4" s="1">
        <v>2017</v>
      </c>
      <c r="G4" s="1">
        <v>2018</v>
      </c>
      <c r="H4" s="1">
        <v>2019</v>
      </c>
      <c r="I4" s="82"/>
    </row>
    <row r="5" spans="1:9" ht="20.25" customHeight="1" thickBot="1">
      <c r="A5" s="2" t="s">
        <v>5</v>
      </c>
      <c r="B5" s="91" t="s">
        <v>6</v>
      </c>
      <c r="C5" s="92"/>
      <c r="D5" s="92"/>
      <c r="E5" s="92"/>
      <c r="F5" s="92"/>
      <c r="G5" s="92"/>
      <c r="H5" s="92"/>
    </row>
    <row r="6" spans="1:9" ht="144.75" customHeight="1" thickBot="1">
      <c r="A6" s="98">
        <v>1</v>
      </c>
      <c r="B6" s="3" t="s">
        <v>322</v>
      </c>
      <c r="C6" s="3" t="s">
        <v>13</v>
      </c>
      <c r="D6" s="42">
        <v>9828</v>
      </c>
      <c r="E6" s="48">
        <f>D6+D14-D15+D16</f>
        <v>9950</v>
      </c>
      <c r="F6" s="48">
        <f>E6+E14-E15+E16</f>
        <v>10348</v>
      </c>
      <c r="G6" s="48">
        <f>F6+F14-F15+F16</f>
        <v>10745</v>
      </c>
      <c r="H6" s="48">
        <f>G6+G14-G15+G16</f>
        <v>11060</v>
      </c>
    </row>
    <row r="7" spans="1:9" ht="13.5" customHeight="1" thickBot="1">
      <c r="A7" s="99"/>
      <c r="B7" s="3" t="s">
        <v>7</v>
      </c>
      <c r="C7" s="3" t="s">
        <v>8</v>
      </c>
      <c r="D7" s="42">
        <v>102</v>
      </c>
      <c r="E7" s="69">
        <f>E6/D6*100</f>
        <v>101.24135124135125</v>
      </c>
      <c r="F7" s="69">
        <f>F6/E6*100</f>
        <v>104</v>
      </c>
      <c r="G7" s="69">
        <f>G6/F6*100</f>
        <v>103.83649014302281</v>
      </c>
      <c r="H7" s="69">
        <f>H6/G6*100</f>
        <v>102.93159609120521</v>
      </c>
    </row>
    <row r="8" spans="1:9" ht="15.75" thickBot="1">
      <c r="A8" s="100"/>
      <c r="B8" s="3" t="s">
        <v>9</v>
      </c>
      <c r="C8" s="3"/>
      <c r="D8" s="42"/>
      <c r="E8" s="42"/>
      <c r="F8" s="42"/>
      <c r="G8" s="42"/>
      <c r="H8" s="42"/>
    </row>
    <row r="9" spans="1:9" ht="15.75" thickBot="1">
      <c r="A9" s="98" t="s">
        <v>200</v>
      </c>
      <c r="B9" s="3" t="s">
        <v>10</v>
      </c>
      <c r="C9" s="3" t="s">
        <v>13</v>
      </c>
      <c r="D9" s="42"/>
      <c r="E9" s="48"/>
      <c r="F9" s="48"/>
      <c r="G9" s="48"/>
      <c r="H9" s="48"/>
    </row>
    <row r="10" spans="1:9" ht="14.25" customHeight="1" thickBot="1">
      <c r="A10" s="100"/>
      <c r="B10" s="3" t="s">
        <v>7</v>
      </c>
      <c r="C10" s="3" t="s">
        <v>8</v>
      </c>
      <c r="D10" s="69"/>
      <c r="E10" s="69"/>
      <c r="F10" s="69"/>
      <c r="G10" s="69"/>
      <c r="H10" s="69"/>
    </row>
    <row r="11" spans="1:9" ht="48" customHeight="1" thickBot="1">
      <c r="A11" s="98" t="s">
        <v>201</v>
      </c>
      <c r="B11" s="3" t="s">
        <v>11</v>
      </c>
      <c r="C11" s="3" t="s">
        <v>13</v>
      </c>
      <c r="D11" s="48">
        <f t="shared" ref="D11:H11" si="0">D6-D9</f>
        <v>9828</v>
      </c>
      <c r="E11" s="48">
        <f t="shared" si="0"/>
        <v>9950</v>
      </c>
      <c r="F11" s="48">
        <f t="shared" si="0"/>
        <v>10348</v>
      </c>
      <c r="G11" s="48">
        <f t="shared" si="0"/>
        <v>10745</v>
      </c>
      <c r="H11" s="48">
        <f t="shared" si="0"/>
        <v>11060</v>
      </c>
    </row>
    <row r="12" spans="1:9" ht="58.5" customHeight="1" thickBot="1">
      <c r="A12" s="100"/>
      <c r="B12" s="3" t="s">
        <v>12</v>
      </c>
      <c r="C12" s="3" t="s">
        <v>8</v>
      </c>
      <c r="D12" s="42">
        <v>102</v>
      </c>
      <c r="E12" s="69">
        <f>E11/D11*100</f>
        <v>101.24135124135125</v>
      </c>
      <c r="F12" s="69">
        <f>F11/E11*100</f>
        <v>104</v>
      </c>
      <c r="G12" s="69">
        <f>G11/F11*100</f>
        <v>103.83649014302281</v>
      </c>
      <c r="H12" s="69">
        <f>H11/G11*100</f>
        <v>102.93159609120521</v>
      </c>
    </row>
    <row r="13" spans="1:9" ht="45.75" customHeight="1" thickBot="1">
      <c r="A13" s="81"/>
      <c r="B13" s="42" t="s">
        <v>332</v>
      </c>
      <c r="C13" s="42" t="s">
        <v>13</v>
      </c>
      <c r="D13" s="48">
        <f>(D6+E6)/2</f>
        <v>9889</v>
      </c>
      <c r="E13" s="48">
        <f>(E6+F6)/2</f>
        <v>10149</v>
      </c>
      <c r="F13" s="48">
        <f>(F6+G6)/2</f>
        <v>10546.5</v>
      </c>
      <c r="G13" s="48">
        <f>(G6+H6)/2</f>
        <v>10902.5</v>
      </c>
      <c r="H13" s="48">
        <f>(H6+(H6+H14-H15+H16))/2</f>
        <v>11207.5</v>
      </c>
    </row>
    <row r="14" spans="1:9" ht="53.25" customHeight="1" thickBot="1">
      <c r="A14" s="13">
        <v>2</v>
      </c>
      <c r="B14" s="3" t="s">
        <v>253</v>
      </c>
      <c r="C14" s="3" t="s">
        <v>13</v>
      </c>
      <c r="D14" s="71">
        <v>87</v>
      </c>
      <c r="E14" s="71">
        <v>90</v>
      </c>
      <c r="F14" s="71">
        <v>95</v>
      </c>
      <c r="G14" s="71">
        <v>100</v>
      </c>
      <c r="H14" s="71">
        <v>105</v>
      </c>
    </row>
    <row r="15" spans="1:9" ht="153.75" customHeight="1" thickBot="1">
      <c r="A15" s="13">
        <v>3</v>
      </c>
      <c r="B15" s="3" t="s">
        <v>254</v>
      </c>
      <c r="C15" s="3" t="s">
        <v>13</v>
      </c>
      <c r="D15" s="71">
        <v>104</v>
      </c>
      <c r="E15" s="71">
        <v>112</v>
      </c>
      <c r="F15" s="71">
        <v>112</v>
      </c>
      <c r="G15" s="71">
        <v>110</v>
      </c>
      <c r="H15" s="71">
        <v>110</v>
      </c>
    </row>
    <row r="16" spans="1:9" ht="105" customHeight="1" thickBot="1">
      <c r="A16" s="13">
        <v>4</v>
      </c>
      <c r="B16" s="3" t="s">
        <v>309</v>
      </c>
      <c r="C16" s="3" t="s">
        <v>13</v>
      </c>
      <c r="D16" s="71">
        <v>139</v>
      </c>
      <c r="E16" s="71">
        <v>420</v>
      </c>
      <c r="F16" s="71">
        <v>414</v>
      </c>
      <c r="G16" s="71">
        <v>325</v>
      </c>
      <c r="H16" s="71">
        <v>300</v>
      </c>
    </row>
    <row r="17" spans="1:8" ht="27" customHeight="1" thickBot="1">
      <c r="A17" s="13">
        <v>5</v>
      </c>
      <c r="B17" s="3" t="s">
        <v>14</v>
      </c>
      <c r="C17" s="3" t="s">
        <v>15</v>
      </c>
      <c r="D17" s="70">
        <v>8.9</v>
      </c>
      <c r="E17" s="70">
        <f>E14/E13*1000</f>
        <v>8.8678687555424176</v>
      </c>
      <c r="F17" s="70">
        <f>F14/F13*1000</f>
        <v>9.0077276821694401</v>
      </c>
      <c r="G17" s="70">
        <f>G14/G13*1000</f>
        <v>9.1722082091263477</v>
      </c>
      <c r="H17" s="70">
        <f>H14/H13*1000</f>
        <v>9.3687262993531117</v>
      </c>
    </row>
    <row r="18" spans="1:8" ht="31.5" customHeight="1" thickBot="1">
      <c r="A18" s="13">
        <v>6</v>
      </c>
      <c r="B18" s="3" t="s">
        <v>16</v>
      </c>
      <c r="C18" s="3" t="s">
        <v>15</v>
      </c>
      <c r="D18" s="70">
        <v>10.6</v>
      </c>
      <c r="E18" s="70">
        <f>E15/E13*1000</f>
        <v>11.035570006897231</v>
      </c>
      <c r="F18" s="70">
        <f>F15/F13*1000</f>
        <v>10.619636846347129</v>
      </c>
      <c r="G18" s="70">
        <f>G15/G13*1000</f>
        <v>10.089429030038982</v>
      </c>
      <c r="H18" s="70">
        <f>H15/H13*1000</f>
        <v>9.8148561231318308</v>
      </c>
    </row>
    <row r="19" spans="1:8" ht="30" customHeight="1" thickBot="1">
      <c r="A19" s="13">
        <v>7</v>
      </c>
      <c r="B19" s="3" t="s">
        <v>17</v>
      </c>
      <c r="C19" s="3" t="s">
        <v>15</v>
      </c>
      <c r="D19" s="70">
        <v>-1.7</v>
      </c>
      <c r="E19" s="70">
        <f t="shared" ref="E19:H19" si="1">E17-E18</f>
        <v>-2.1677012513548135</v>
      </c>
      <c r="F19" s="70">
        <f t="shared" si="1"/>
        <v>-1.611909164177689</v>
      </c>
      <c r="G19" s="70">
        <f t="shared" si="1"/>
        <v>-0.91722082091263424</v>
      </c>
      <c r="H19" s="70">
        <f t="shared" si="1"/>
        <v>-0.44612982377871901</v>
      </c>
    </row>
    <row r="20" spans="1:8" ht="69.75" customHeight="1" thickBot="1">
      <c r="A20" s="13">
        <v>8</v>
      </c>
      <c r="B20" s="3" t="s">
        <v>18</v>
      </c>
      <c r="C20" s="3" t="s">
        <v>15</v>
      </c>
      <c r="D20" s="70">
        <v>10.7</v>
      </c>
      <c r="E20" s="70">
        <f>E16/E13*1000</f>
        <v>41.383387525864613</v>
      </c>
      <c r="F20" s="70">
        <f>F16/F13*1000</f>
        <v>39.254729057033138</v>
      </c>
      <c r="G20" s="70">
        <f>G16/G13*1000</f>
        <v>29.809676679660626</v>
      </c>
      <c r="H20" s="70">
        <f>H16/H13*1000</f>
        <v>26.767789426723176</v>
      </c>
    </row>
    <row r="21" spans="1:8" ht="15.75" customHeight="1" thickBot="1">
      <c r="A21" s="6" t="s">
        <v>19</v>
      </c>
      <c r="B21" s="91" t="s">
        <v>155</v>
      </c>
      <c r="C21" s="92"/>
      <c r="D21" s="92"/>
      <c r="E21" s="92"/>
      <c r="F21" s="92"/>
      <c r="G21" s="92"/>
      <c r="H21" s="92"/>
    </row>
    <row r="22" spans="1:8" ht="140.25" customHeight="1" thickBot="1">
      <c r="A22" s="13">
        <v>1</v>
      </c>
      <c r="B22" s="3" t="s">
        <v>156</v>
      </c>
      <c r="C22" s="3" t="s">
        <v>13</v>
      </c>
      <c r="D22" s="3">
        <v>1972</v>
      </c>
      <c r="E22" s="3">
        <v>1976</v>
      </c>
      <c r="F22" s="3">
        <v>1978</v>
      </c>
      <c r="G22" s="3">
        <v>2000</v>
      </c>
      <c r="H22" s="4">
        <v>2002</v>
      </c>
    </row>
    <row r="23" spans="1:8" ht="152.25" customHeight="1" thickBot="1">
      <c r="A23" s="13" t="s">
        <v>255</v>
      </c>
      <c r="B23" s="3" t="s">
        <v>157</v>
      </c>
      <c r="C23" s="3" t="s">
        <v>8</v>
      </c>
      <c r="D23" s="3">
        <v>0.34</v>
      </c>
      <c r="E23" s="3">
        <v>0.36</v>
      </c>
      <c r="F23" s="3">
        <v>0.39</v>
      </c>
      <c r="G23" s="20">
        <v>0.39</v>
      </c>
      <c r="H23" s="84">
        <v>0.33</v>
      </c>
    </row>
    <row r="24" spans="1:8" ht="65.25" customHeight="1" thickBot="1">
      <c r="A24" s="13" t="s">
        <v>256</v>
      </c>
      <c r="B24" s="3" t="s">
        <v>158</v>
      </c>
      <c r="C24" s="3" t="s">
        <v>13</v>
      </c>
      <c r="D24" s="3">
        <v>19</v>
      </c>
      <c r="E24" s="3">
        <v>18</v>
      </c>
      <c r="F24" s="3">
        <v>22</v>
      </c>
      <c r="G24" s="20">
        <v>22</v>
      </c>
      <c r="H24" s="84">
        <v>19</v>
      </c>
    </row>
    <row r="25" spans="1:8" ht="51.75" customHeight="1" thickBot="1">
      <c r="A25" s="13" t="s">
        <v>257</v>
      </c>
      <c r="B25" s="3" t="s">
        <v>159</v>
      </c>
      <c r="C25" s="3" t="s">
        <v>160</v>
      </c>
      <c r="D25" s="3">
        <v>3</v>
      </c>
      <c r="E25" s="3"/>
      <c r="F25" s="3"/>
      <c r="G25" s="3"/>
      <c r="H25" s="3"/>
    </row>
    <row r="26" spans="1:8" s="43" customFormat="1" ht="27" customHeight="1" thickBot="1">
      <c r="A26" s="41" t="s">
        <v>258</v>
      </c>
      <c r="B26" s="42" t="s">
        <v>161</v>
      </c>
      <c r="C26" s="42" t="s">
        <v>160</v>
      </c>
      <c r="D26" s="42"/>
      <c r="E26" s="42"/>
      <c r="F26" s="42"/>
      <c r="G26" s="42"/>
      <c r="H26" s="42"/>
    </row>
    <row r="27" spans="1:8" s="43" customFormat="1" ht="24" customHeight="1" thickBot="1">
      <c r="A27" s="41" t="s">
        <v>244</v>
      </c>
      <c r="B27" s="42" t="s">
        <v>162</v>
      </c>
      <c r="C27" s="42" t="s">
        <v>160</v>
      </c>
      <c r="D27" s="42"/>
      <c r="E27" s="42"/>
      <c r="F27" s="42"/>
      <c r="G27" s="42"/>
      <c r="H27" s="42"/>
    </row>
    <row r="28" spans="1:8" s="43" customFormat="1" ht="27" customHeight="1" thickBot="1">
      <c r="A28" s="41" t="s">
        <v>245</v>
      </c>
      <c r="B28" s="42" t="s">
        <v>163</v>
      </c>
      <c r="C28" s="42" t="s">
        <v>160</v>
      </c>
      <c r="D28" s="42"/>
      <c r="E28" s="42"/>
      <c r="F28" s="42"/>
      <c r="G28" s="42">
        <v>20</v>
      </c>
      <c r="H28" s="42"/>
    </row>
    <row r="29" spans="1:8" s="43" customFormat="1" ht="147.75" customHeight="1" thickBot="1">
      <c r="A29" s="41" t="s">
        <v>291</v>
      </c>
      <c r="B29" s="45" t="s">
        <v>323</v>
      </c>
      <c r="C29" s="46" t="s">
        <v>13</v>
      </c>
      <c r="D29" s="46">
        <v>671</v>
      </c>
      <c r="E29" s="46">
        <v>770</v>
      </c>
      <c r="F29" s="46">
        <v>770</v>
      </c>
      <c r="G29" s="46">
        <v>790</v>
      </c>
      <c r="H29" s="46">
        <v>790</v>
      </c>
    </row>
    <row r="30" spans="1:8" s="43" customFormat="1" ht="183.75" customHeight="1" thickBot="1">
      <c r="A30" s="41" t="s">
        <v>292</v>
      </c>
      <c r="B30" s="47" t="s">
        <v>324</v>
      </c>
      <c r="C30" s="47" t="s">
        <v>325</v>
      </c>
      <c r="D30" s="47">
        <v>33468.5</v>
      </c>
      <c r="E30" s="47">
        <v>35577</v>
      </c>
      <c r="F30" s="47">
        <v>38067.4</v>
      </c>
      <c r="G30" s="47">
        <v>40770.199999999997</v>
      </c>
      <c r="H30" s="47">
        <v>43950.3</v>
      </c>
    </row>
    <row r="31" spans="1:8" s="43" customFormat="1" ht="116.25" customHeight="1" thickBot="1">
      <c r="A31" s="49" t="s">
        <v>293</v>
      </c>
      <c r="B31" s="47" t="s">
        <v>326</v>
      </c>
      <c r="C31" s="47" t="s">
        <v>27</v>
      </c>
      <c r="D31" s="48">
        <v>269488.40000000002</v>
      </c>
      <c r="E31" s="48">
        <f>E30*E29*12/1000</f>
        <v>328731.48</v>
      </c>
      <c r="F31" s="48">
        <f>F30*F29*12/1000</f>
        <v>351742.77600000001</v>
      </c>
      <c r="G31" s="48">
        <f t="shared" ref="G31:H31" si="2">G30*G29*12/1000</f>
        <v>386501.49599999993</v>
      </c>
      <c r="H31" s="48">
        <f t="shared" si="2"/>
        <v>416648.84399999998</v>
      </c>
    </row>
    <row r="32" spans="1:8" ht="18" customHeight="1" thickBot="1">
      <c r="A32" s="50" t="s">
        <v>21</v>
      </c>
      <c r="B32" s="126" t="s">
        <v>22</v>
      </c>
      <c r="C32" s="127"/>
      <c r="D32" s="127"/>
      <c r="E32" s="127"/>
      <c r="F32" s="127"/>
      <c r="G32" s="127"/>
      <c r="H32" s="127"/>
    </row>
    <row r="33" spans="1:8" ht="243" customHeight="1" thickBot="1">
      <c r="A33" s="101">
        <v>1</v>
      </c>
      <c r="B33" s="19" t="s">
        <v>275</v>
      </c>
      <c r="C33" s="47" t="s">
        <v>327</v>
      </c>
      <c r="D33" s="73">
        <f>D36+D39+D85</f>
        <v>627253</v>
      </c>
      <c r="E33" s="73">
        <f>E36+E39+E85</f>
        <v>660497.4</v>
      </c>
      <c r="F33" s="73">
        <f t="shared" ref="F33:H33" si="3">F36+F39+F85</f>
        <v>694182.8</v>
      </c>
      <c r="G33" s="73">
        <f t="shared" si="3"/>
        <v>741387.2</v>
      </c>
      <c r="H33" s="73">
        <f t="shared" si="3"/>
        <v>778456.6</v>
      </c>
    </row>
    <row r="34" spans="1:8" ht="52.5" customHeight="1" thickBot="1">
      <c r="A34" s="102"/>
      <c r="B34" s="19" t="s">
        <v>23</v>
      </c>
      <c r="C34" s="47" t="s">
        <v>24</v>
      </c>
      <c r="D34" s="73">
        <v>81.900000000000006</v>
      </c>
      <c r="E34" s="73">
        <f>(D36*E37+D39*E40+D85*E86)/D33</f>
        <v>99.7</v>
      </c>
      <c r="F34" s="73">
        <f>(E36*F37+E39*F40+E85*F86)/E33</f>
        <v>101.69999999999999</v>
      </c>
      <c r="G34" s="73">
        <f>(F36*G37+F39*G40+F85*G86)/F33</f>
        <v>102.29999999999998</v>
      </c>
      <c r="H34" s="73">
        <f>(G36*H37+G39*H40+G85*H86)/G33</f>
        <v>102.8</v>
      </c>
    </row>
    <row r="35" spans="1:8" ht="54.75" customHeight="1" thickBot="1">
      <c r="A35" s="103"/>
      <c r="B35" s="51" t="s">
        <v>25</v>
      </c>
      <c r="C35" s="47" t="s">
        <v>26</v>
      </c>
      <c r="D35" s="73">
        <v>116.6</v>
      </c>
      <c r="E35" s="73">
        <f>E33/D33/E34*10000</f>
        <v>105.6168491125098</v>
      </c>
      <c r="F35" s="73">
        <f>F33/E33/F34*10000</f>
        <v>103.34317102819493</v>
      </c>
      <c r="G35" s="73">
        <f>G33/F33/G34*10000</f>
        <v>104.39882269868039</v>
      </c>
      <c r="H35" s="73">
        <f>H33/G33/H34*10000</f>
        <v>102.14008306934964</v>
      </c>
    </row>
    <row r="36" spans="1:8" ht="79.5" customHeight="1" thickBot="1">
      <c r="A36" s="101" t="s">
        <v>255</v>
      </c>
      <c r="B36" s="19" t="s">
        <v>276</v>
      </c>
      <c r="C36" s="47" t="s">
        <v>294</v>
      </c>
      <c r="D36" s="72"/>
      <c r="E36" s="72">
        <f>D36*E37*E38/10000</f>
        <v>0</v>
      </c>
      <c r="F36" s="72">
        <f>E36*F37*F38/10000</f>
        <v>0</v>
      </c>
      <c r="G36" s="72">
        <f>F36*G37*G38/10000</f>
        <v>0</v>
      </c>
      <c r="H36" s="72">
        <f>G36*H37*H38/10000</f>
        <v>0</v>
      </c>
    </row>
    <row r="37" spans="1:8" ht="39.75" customHeight="1" thickBot="1">
      <c r="A37" s="102"/>
      <c r="B37" s="51" t="s">
        <v>28</v>
      </c>
      <c r="C37" s="65" t="s">
        <v>29</v>
      </c>
      <c r="D37" s="72"/>
      <c r="E37" s="72"/>
      <c r="F37" s="72"/>
      <c r="G37" s="72"/>
      <c r="H37" s="72"/>
    </row>
    <row r="38" spans="1:8" ht="26.25" thickBot="1">
      <c r="A38" s="103"/>
      <c r="B38" s="19" t="s">
        <v>30</v>
      </c>
      <c r="C38" s="47" t="s">
        <v>26</v>
      </c>
      <c r="D38" s="72"/>
      <c r="E38" s="72"/>
      <c r="F38" s="72"/>
      <c r="G38" s="72"/>
      <c r="H38" s="72"/>
    </row>
    <row r="39" spans="1:8" ht="77.25" customHeight="1" thickBot="1">
      <c r="A39" s="104">
        <v>3</v>
      </c>
      <c r="B39" s="19" t="s">
        <v>31</v>
      </c>
      <c r="C39" s="47" t="s">
        <v>294</v>
      </c>
      <c r="D39" s="72">
        <v>627253</v>
      </c>
      <c r="E39" s="72">
        <v>660497.4</v>
      </c>
      <c r="F39" s="72">
        <v>694182.8</v>
      </c>
      <c r="G39" s="72">
        <v>741387.2</v>
      </c>
      <c r="H39" s="72">
        <v>778456.6</v>
      </c>
    </row>
    <row r="40" spans="1:8" ht="51.75" customHeight="1" thickBot="1">
      <c r="A40" s="105"/>
      <c r="B40" s="19" t="s">
        <v>32</v>
      </c>
      <c r="C40" s="47" t="s">
        <v>24</v>
      </c>
      <c r="D40" s="72">
        <v>81.900000000000006</v>
      </c>
      <c r="E40" s="72">
        <v>99.7</v>
      </c>
      <c r="F40" s="72">
        <v>101.7</v>
      </c>
      <c r="G40" s="72">
        <v>102.3</v>
      </c>
      <c r="H40" s="72">
        <v>102.8</v>
      </c>
    </row>
    <row r="41" spans="1:8" ht="26.25" customHeight="1" thickBot="1">
      <c r="A41" s="106"/>
      <c r="B41" s="19" t="s">
        <v>30</v>
      </c>
      <c r="C41" s="47" t="s">
        <v>26</v>
      </c>
      <c r="D41" s="72">
        <v>116.6</v>
      </c>
      <c r="E41" s="72">
        <v>105.6</v>
      </c>
      <c r="F41" s="72">
        <v>103.4</v>
      </c>
      <c r="G41" s="72">
        <v>104.4</v>
      </c>
      <c r="H41" s="72">
        <v>102.1</v>
      </c>
    </row>
    <row r="42" spans="1:8" ht="12.75" customHeight="1" thickBot="1">
      <c r="A42" s="13"/>
      <c r="B42" s="19" t="s">
        <v>9</v>
      </c>
      <c r="C42" s="19"/>
      <c r="D42" s="74"/>
      <c r="E42" s="74"/>
      <c r="F42" s="74"/>
      <c r="G42" s="74"/>
      <c r="H42" s="74"/>
    </row>
    <row r="43" spans="1:8" ht="39" customHeight="1" thickBot="1">
      <c r="A43" s="98" t="s">
        <v>206</v>
      </c>
      <c r="B43" s="19" t="s">
        <v>33</v>
      </c>
      <c r="C43" s="19" t="s">
        <v>294</v>
      </c>
      <c r="D43" s="74"/>
      <c r="E43" s="72">
        <f>D43*E44*E45/10000</f>
        <v>0</v>
      </c>
      <c r="F43" s="72">
        <f>E43*F44*F45/10000</f>
        <v>0</v>
      </c>
      <c r="G43" s="72">
        <f>F43*G44*G45/10000</f>
        <v>0</v>
      </c>
      <c r="H43" s="72">
        <f>G43*H44*H45/10000</f>
        <v>0</v>
      </c>
    </row>
    <row r="44" spans="1:8" ht="53.25" customHeight="1" thickBot="1">
      <c r="A44" s="99"/>
      <c r="B44" s="19" t="s">
        <v>32</v>
      </c>
      <c r="C44" s="19" t="s">
        <v>24</v>
      </c>
      <c r="D44" s="72"/>
      <c r="E44" s="72"/>
      <c r="F44" s="72"/>
      <c r="G44" s="72"/>
      <c r="H44" s="72"/>
    </row>
    <row r="45" spans="1:8" ht="78.75" customHeight="1" thickBot="1">
      <c r="A45" s="100"/>
      <c r="B45" s="19" t="s">
        <v>30</v>
      </c>
      <c r="C45" s="19" t="s">
        <v>26</v>
      </c>
      <c r="D45" s="72"/>
      <c r="E45" s="72"/>
      <c r="F45" s="72"/>
      <c r="G45" s="72"/>
      <c r="H45" s="72"/>
    </row>
    <row r="46" spans="1:8" ht="78.75" customHeight="1" thickBot="1">
      <c r="A46" s="98" t="s">
        <v>207</v>
      </c>
      <c r="B46" s="19" t="s">
        <v>282</v>
      </c>
      <c r="C46" s="19" t="s">
        <v>294</v>
      </c>
      <c r="D46" s="74"/>
      <c r="E46" s="72">
        <f>D46*E47*E48/10000</f>
        <v>0</v>
      </c>
      <c r="F46" s="72">
        <f>E46*F47*F48/10000</f>
        <v>0</v>
      </c>
      <c r="G46" s="72">
        <f>F46*G47*G48/10000</f>
        <v>0</v>
      </c>
      <c r="H46" s="72">
        <f>G46*H47*H48/10000</f>
        <v>0</v>
      </c>
    </row>
    <row r="47" spans="1:8" ht="51" customHeight="1" thickBot="1">
      <c r="A47" s="99"/>
      <c r="B47" s="19" t="s">
        <v>32</v>
      </c>
      <c r="C47" s="19" t="s">
        <v>24</v>
      </c>
      <c r="D47" s="72"/>
      <c r="E47" s="72"/>
      <c r="F47" s="72"/>
      <c r="G47" s="72"/>
      <c r="H47" s="72"/>
    </row>
    <row r="48" spans="1:8" ht="31.5" customHeight="1" thickBot="1">
      <c r="A48" s="100"/>
      <c r="B48" s="19" t="s">
        <v>30</v>
      </c>
      <c r="C48" s="19" t="s">
        <v>26</v>
      </c>
      <c r="D48" s="72"/>
      <c r="E48" s="72"/>
      <c r="F48" s="72"/>
      <c r="G48" s="72"/>
      <c r="H48" s="72"/>
    </row>
    <row r="49" spans="1:8" ht="29.25" customHeight="1" thickBot="1">
      <c r="A49" s="98" t="s">
        <v>208</v>
      </c>
      <c r="B49" s="19" t="s">
        <v>283</v>
      </c>
      <c r="C49" s="19" t="s">
        <v>294</v>
      </c>
      <c r="D49" s="74"/>
      <c r="E49" s="72">
        <f>D49*E50*E51/10000</f>
        <v>0</v>
      </c>
      <c r="F49" s="72">
        <f>E49*F50*F51/10000</f>
        <v>0</v>
      </c>
      <c r="G49" s="72">
        <f>F49*G50*G51/10000</f>
        <v>0</v>
      </c>
      <c r="H49" s="72">
        <f>G49*H50*H51/10000</f>
        <v>0</v>
      </c>
    </row>
    <row r="50" spans="1:8" ht="51.75" thickBot="1">
      <c r="A50" s="99"/>
      <c r="B50" s="19" t="s">
        <v>32</v>
      </c>
      <c r="C50" s="19" t="s">
        <v>24</v>
      </c>
      <c r="D50" s="72"/>
      <c r="E50" s="72"/>
      <c r="F50" s="72"/>
      <c r="G50" s="72"/>
      <c r="H50" s="72"/>
    </row>
    <row r="51" spans="1:8" ht="26.25" customHeight="1" thickBot="1">
      <c r="A51" s="100"/>
      <c r="B51" s="19" t="s">
        <v>30</v>
      </c>
      <c r="C51" s="19" t="s">
        <v>26</v>
      </c>
      <c r="D51" s="72"/>
      <c r="E51" s="72"/>
      <c r="F51" s="72"/>
      <c r="G51" s="72"/>
      <c r="H51" s="72"/>
    </row>
    <row r="52" spans="1:8" ht="26.25" customHeight="1" thickBot="1">
      <c r="A52" s="98" t="s">
        <v>209</v>
      </c>
      <c r="B52" s="19" t="s">
        <v>284</v>
      </c>
      <c r="C52" s="19" t="s">
        <v>294</v>
      </c>
      <c r="D52" s="74"/>
      <c r="E52" s="72">
        <f>D52*E53*E54/10000</f>
        <v>0</v>
      </c>
      <c r="F52" s="72">
        <f>E52*F53*F54/10000</f>
        <v>0</v>
      </c>
      <c r="G52" s="72">
        <f>F52*G53*G54/10000</f>
        <v>0</v>
      </c>
      <c r="H52" s="72">
        <f>G52*H53*H54/10000</f>
        <v>0</v>
      </c>
    </row>
    <row r="53" spans="1:8" ht="51" customHeight="1" thickBot="1">
      <c r="A53" s="99"/>
      <c r="B53" s="19" t="s">
        <v>32</v>
      </c>
      <c r="C53" s="19" t="s">
        <v>24</v>
      </c>
      <c r="D53" s="72"/>
      <c r="E53" s="72"/>
      <c r="F53" s="72"/>
      <c r="G53" s="72"/>
      <c r="H53" s="72"/>
    </row>
    <row r="54" spans="1:8" ht="27" customHeight="1" thickBot="1">
      <c r="A54" s="100"/>
      <c r="B54" s="19" t="s">
        <v>30</v>
      </c>
      <c r="C54" s="19" t="s">
        <v>26</v>
      </c>
      <c r="D54" s="72"/>
      <c r="E54" s="72"/>
      <c r="F54" s="72"/>
      <c r="G54" s="72"/>
      <c r="H54" s="72"/>
    </row>
    <row r="55" spans="1:8" ht="25.5" customHeight="1" thickBot="1">
      <c r="A55" s="98" t="s">
        <v>210</v>
      </c>
      <c r="B55" s="19" t="s">
        <v>34</v>
      </c>
      <c r="C55" s="19" t="s">
        <v>294</v>
      </c>
      <c r="D55" s="74"/>
      <c r="E55" s="72">
        <f>D55*E56*E57/10000</f>
        <v>0</v>
      </c>
      <c r="F55" s="72">
        <f>E55*F56*F57/10000</f>
        <v>0</v>
      </c>
      <c r="G55" s="72">
        <f>F55*G56*G57/10000</f>
        <v>0</v>
      </c>
      <c r="H55" s="72">
        <f>G55*H56*H57/10000</f>
        <v>0</v>
      </c>
    </row>
    <row r="56" spans="1:8" ht="51" customHeight="1" thickBot="1">
      <c r="A56" s="99"/>
      <c r="B56" s="19" t="s">
        <v>32</v>
      </c>
      <c r="C56" s="19" t="s">
        <v>24</v>
      </c>
      <c r="D56" s="72"/>
      <c r="E56" s="72"/>
      <c r="F56" s="72"/>
      <c r="G56" s="72"/>
      <c r="H56" s="72"/>
    </row>
    <row r="57" spans="1:8" ht="27" customHeight="1" thickBot="1">
      <c r="A57" s="100"/>
      <c r="B57" s="19" t="s">
        <v>30</v>
      </c>
      <c r="C57" s="19" t="s">
        <v>26</v>
      </c>
      <c r="D57" s="72"/>
      <c r="E57" s="72"/>
      <c r="F57" s="72"/>
      <c r="G57" s="72"/>
      <c r="H57" s="72"/>
    </row>
    <row r="58" spans="1:8" ht="26.25" customHeight="1" thickBot="1">
      <c r="A58" s="98" t="s">
        <v>211</v>
      </c>
      <c r="B58" s="19" t="s">
        <v>35</v>
      </c>
      <c r="C58" s="19" t="s">
        <v>294</v>
      </c>
      <c r="D58" s="74"/>
      <c r="E58" s="72">
        <f>D58*E59*E60/10000</f>
        <v>0</v>
      </c>
      <c r="F58" s="72">
        <f>E58*F59*F60/10000</f>
        <v>0</v>
      </c>
      <c r="G58" s="72">
        <f>F58*G59*G60/10000</f>
        <v>0</v>
      </c>
      <c r="H58" s="72">
        <f>G58*H59*H60/10000</f>
        <v>0</v>
      </c>
    </row>
    <row r="59" spans="1:8" ht="52.5" customHeight="1" thickBot="1">
      <c r="A59" s="99"/>
      <c r="B59" s="19" t="s">
        <v>32</v>
      </c>
      <c r="C59" s="19" t="s">
        <v>24</v>
      </c>
      <c r="D59" s="72"/>
      <c r="E59" s="72"/>
      <c r="F59" s="72"/>
      <c r="G59" s="72"/>
      <c r="H59" s="72"/>
    </row>
    <row r="60" spans="1:8" ht="30" customHeight="1" thickBot="1">
      <c r="A60" s="100"/>
      <c r="B60" s="19" t="s">
        <v>30</v>
      </c>
      <c r="C60" s="19" t="s">
        <v>26</v>
      </c>
      <c r="D60" s="72"/>
      <c r="E60" s="72"/>
      <c r="F60" s="72"/>
      <c r="G60" s="72"/>
      <c r="H60" s="72"/>
    </row>
    <row r="61" spans="1:8" ht="15.75" customHeight="1" thickBot="1">
      <c r="A61" s="98" t="s">
        <v>212</v>
      </c>
      <c r="B61" s="19" t="s">
        <v>285</v>
      </c>
      <c r="C61" s="19" t="s">
        <v>294</v>
      </c>
      <c r="D61" s="74"/>
      <c r="E61" s="72">
        <f>D61*E62*E63/10000</f>
        <v>0</v>
      </c>
      <c r="F61" s="72">
        <f>E61*F62*F63/10000</f>
        <v>0</v>
      </c>
      <c r="G61" s="72">
        <f>F61*G62*G63/10000</f>
        <v>0</v>
      </c>
      <c r="H61" s="72">
        <f>G61*H62*H63/10000</f>
        <v>0</v>
      </c>
    </row>
    <row r="62" spans="1:8" ht="50.25" customHeight="1" thickBot="1">
      <c r="A62" s="99"/>
      <c r="B62" s="19" t="s">
        <v>32</v>
      </c>
      <c r="C62" s="19" t="s">
        <v>24</v>
      </c>
      <c r="D62" s="72"/>
      <c r="E62" s="72"/>
      <c r="F62" s="72"/>
      <c r="G62" s="72"/>
      <c r="H62" s="72"/>
    </row>
    <row r="63" spans="1:8" ht="27" customHeight="1" thickBot="1">
      <c r="A63" s="100"/>
      <c r="B63" s="19" t="s">
        <v>30</v>
      </c>
      <c r="C63" s="19" t="s">
        <v>26</v>
      </c>
      <c r="D63" s="72"/>
      <c r="E63" s="72"/>
      <c r="F63" s="72"/>
      <c r="G63" s="72"/>
      <c r="H63" s="72"/>
    </row>
    <row r="64" spans="1:8" ht="26.25" customHeight="1" thickBot="1">
      <c r="A64" s="98" t="s">
        <v>213</v>
      </c>
      <c r="B64" s="19" t="s">
        <v>286</v>
      </c>
      <c r="C64" s="19" t="s">
        <v>294</v>
      </c>
      <c r="D64" s="74"/>
      <c r="E64" s="72">
        <f>D64*E65*E66/10000</f>
        <v>0</v>
      </c>
      <c r="F64" s="72">
        <f>E64*F65*F66/10000</f>
        <v>0</v>
      </c>
      <c r="G64" s="72">
        <f>F64*G65*G66/10000</f>
        <v>0</v>
      </c>
      <c r="H64" s="72">
        <f>G64*H65*H66/10000</f>
        <v>0</v>
      </c>
    </row>
    <row r="65" spans="1:8" ht="54.75" customHeight="1" thickBot="1">
      <c r="A65" s="99"/>
      <c r="B65" s="19" t="s">
        <v>32</v>
      </c>
      <c r="C65" s="19" t="s">
        <v>24</v>
      </c>
      <c r="D65" s="72"/>
      <c r="E65" s="72"/>
      <c r="F65" s="72"/>
      <c r="G65" s="72"/>
      <c r="H65" s="72"/>
    </row>
    <row r="66" spans="1:8" ht="27" customHeight="1" thickBot="1">
      <c r="A66" s="100"/>
      <c r="B66" s="19" t="s">
        <v>30</v>
      </c>
      <c r="C66" s="19" t="s">
        <v>26</v>
      </c>
      <c r="D66" s="72"/>
      <c r="E66" s="72"/>
      <c r="F66" s="72"/>
      <c r="G66" s="72"/>
      <c r="H66" s="72"/>
    </row>
    <row r="67" spans="1:8" ht="38.25" customHeight="1" thickBot="1">
      <c r="A67" s="98" t="s">
        <v>214</v>
      </c>
      <c r="B67" s="19" t="s">
        <v>281</v>
      </c>
      <c r="C67" s="19" t="s">
        <v>294</v>
      </c>
      <c r="D67" s="74"/>
      <c r="E67" s="72">
        <f>D67*E68*E69/10000</f>
        <v>0</v>
      </c>
      <c r="F67" s="72">
        <f>E67*F68*F69/10000</f>
        <v>0</v>
      </c>
      <c r="G67" s="72">
        <f>F67*G68*G69/10000</f>
        <v>0</v>
      </c>
      <c r="H67" s="72">
        <f>G67*H68*H69/10000</f>
        <v>0</v>
      </c>
    </row>
    <row r="68" spans="1:8" ht="51.75" thickBot="1">
      <c r="A68" s="99"/>
      <c r="B68" s="19" t="s">
        <v>32</v>
      </c>
      <c r="C68" s="19" t="s">
        <v>24</v>
      </c>
      <c r="D68" s="72"/>
      <c r="E68" s="72"/>
      <c r="F68" s="72"/>
      <c r="G68" s="72"/>
      <c r="H68" s="72"/>
    </row>
    <row r="69" spans="1:8" ht="26.25" customHeight="1" thickBot="1">
      <c r="A69" s="100"/>
      <c r="B69" s="19" t="s">
        <v>30</v>
      </c>
      <c r="C69" s="19" t="s">
        <v>26</v>
      </c>
      <c r="D69" s="72"/>
      <c r="E69" s="72"/>
      <c r="F69" s="72"/>
      <c r="G69" s="72"/>
      <c r="H69" s="72"/>
    </row>
    <row r="70" spans="1:8" ht="39.75" customHeight="1" thickBot="1">
      <c r="A70" s="98" t="s">
        <v>215</v>
      </c>
      <c r="B70" s="19" t="s">
        <v>36</v>
      </c>
      <c r="C70" s="19" t="s">
        <v>294</v>
      </c>
      <c r="D70" s="74"/>
      <c r="E70" s="72">
        <f>D70*E71*E72/10000</f>
        <v>0</v>
      </c>
      <c r="F70" s="72">
        <f>E70*F71*F72/10000</f>
        <v>0</v>
      </c>
      <c r="G70" s="72">
        <f>F70*G71*G72/10000</f>
        <v>0</v>
      </c>
      <c r="H70" s="72">
        <f>G70*H71*H72/10000</f>
        <v>0</v>
      </c>
    </row>
    <row r="71" spans="1:8" ht="51.75" thickBot="1">
      <c r="A71" s="99"/>
      <c r="B71" s="19" t="s">
        <v>32</v>
      </c>
      <c r="C71" s="19" t="s">
        <v>24</v>
      </c>
      <c r="D71" s="72"/>
      <c r="E71" s="72"/>
      <c r="F71" s="72"/>
      <c r="G71" s="72"/>
      <c r="H71" s="72"/>
    </row>
    <row r="72" spans="1:8" ht="25.5" customHeight="1" thickBot="1">
      <c r="A72" s="100"/>
      <c r="B72" s="19" t="s">
        <v>30</v>
      </c>
      <c r="C72" s="19" t="s">
        <v>26</v>
      </c>
      <c r="D72" s="72"/>
      <c r="E72" s="72"/>
      <c r="F72" s="72"/>
      <c r="G72" s="72"/>
      <c r="H72" s="72"/>
    </row>
    <row r="73" spans="1:8" ht="39.75" customHeight="1" thickBot="1">
      <c r="A73" s="98" t="s">
        <v>216</v>
      </c>
      <c r="B73" s="19" t="s">
        <v>37</v>
      </c>
      <c r="C73" s="19" t="s">
        <v>294</v>
      </c>
      <c r="D73" s="74"/>
      <c r="E73" s="72">
        <f>D73*E74*E75/10000</f>
        <v>0</v>
      </c>
      <c r="F73" s="72">
        <f>E73*F74*F75/10000</f>
        <v>0</v>
      </c>
      <c r="G73" s="72">
        <f>F73*G74*G75/10000</f>
        <v>0</v>
      </c>
      <c r="H73" s="72">
        <f>G73*H74*H75/10000</f>
        <v>0</v>
      </c>
    </row>
    <row r="74" spans="1:8" ht="51.75" thickBot="1">
      <c r="A74" s="99"/>
      <c r="B74" s="19" t="s">
        <v>32</v>
      </c>
      <c r="C74" s="19" t="s">
        <v>24</v>
      </c>
      <c r="D74" s="72"/>
      <c r="E74" s="72"/>
      <c r="F74" s="72"/>
      <c r="G74" s="72"/>
      <c r="H74" s="72"/>
    </row>
    <row r="75" spans="1:8" ht="26.25" customHeight="1" thickBot="1">
      <c r="A75" s="100"/>
      <c r="B75" s="19" t="s">
        <v>30</v>
      </c>
      <c r="C75" s="19" t="s">
        <v>26</v>
      </c>
      <c r="D75" s="72"/>
      <c r="E75" s="72"/>
      <c r="F75" s="72"/>
      <c r="G75" s="72"/>
      <c r="H75" s="72"/>
    </row>
    <row r="76" spans="1:8" ht="50.25" customHeight="1" thickBot="1">
      <c r="A76" s="98" t="s">
        <v>217</v>
      </c>
      <c r="B76" s="19" t="s">
        <v>287</v>
      </c>
      <c r="C76" s="19" t="s">
        <v>294</v>
      </c>
      <c r="D76" s="74"/>
      <c r="E76" s="72">
        <f>D76*E77*E78/10000</f>
        <v>0</v>
      </c>
      <c r="F76" s="72">
        <f>E76*F77*F78/10000</f>
        <v>0</v>
      </c>
      <c r="G76" s="72">
        <f>F76*G77*G78/10000</f>
        <v>0</v>
      </c>
      <c r="H76" s="72">
        <f>G76*H77*H78/10000</f>
        <v>0</v>
      </c>
    </row>
    <row r="77" spans="1:8" ht="51.75" customHeight="1" thickBot="1">
      <c r="A77" s="99"/>
      <c r="B77" s="19" t="s">
        <v>32</v>
      </c>
      <c r="C77" s="19" t="s">
        <v>24</v>
      </c>
      <c r="D77" s="72"/>
      <c r="E77" s="72"/>
      <c r="F77" s="72"/>
      <c r="G77" s="72"/>
      <c r="H77" s="72"/>
    </row>
    <row r="78" spans="1:8" ht="28.5" customHeight="1" thickBot="1">
      <c r="A78" s="100"/>
      <c r="B78" s="19" t="s">
        <v>30</v>
      </c>
      <c r="C78" s="19" t="s">
        <v>26</v>
      </c>
      <c r="D78" s="72"/>
      <c r="E78" s="72"/>
      <c r="F78" s="72"/>
      <c r="G78" s="72"/>
      <c r="H78" s="72"/>
    </row>
    <row r="79" spans="1:8" ht="27.75" customHeight="1" thickBot="1">
      <c r="A79" s="98" t="s">
        <v>218</v>
      </c>
      <c r="B79" s="19" t="s">
        <v>288</v>
      </c>
      <c r="C79" s="19" t="s">
        <v>294</v>
      </c>
      <c r="D79" s="74"/>
      <c r="E79" s="72">
        <f>D79*E80*E81/10000</f>
        <v>0</v>
      </c>
      <c r="F79" s="72">
        <f>E79*F80*F81/10000</f>
        <v>0</v>
      </c>
      <c r="G79" s="72">
        <f>F79*G80*G81/10000</f>
        <v>0</v>
      </c>
      <c r="H79" s="72">
        <f>G79*H80*H81/10000</f>
        <v>0</v>
      </c>
    </row>
    <row r="80" spans="1:8" ht="51.75" thickBot="1">
      <c r="A80" s="99"/>
      <c r="B80" s="19" t="s">
        <v>32</v>
      </c>
      <c r="C80" s="19" t="s">
        <v>24</v>
      </c>
      <c r="D80" s="72"/>
      <c r="E80" s="72"/>
      <c r="F80" s="72"/>
      <c r="G80" s="72"/>
      <c r="H80" s="72"/>
    </row>
    <row r="81" spans="1:8" ht="27.75" customHeight="1" thickBot="1">
      <c r="A81" s="100"/>
      <c r="B81" s="19" t="s">
        <v>30</v>
      </c>
      <c r="C81" s="19" t="s">
        <v>26</v>
      </c>
      <c r="D81" s="72"/>
      <c r="E81" s="72"/>
      <c r="F81" s="72"/>
      <c r="G81" s="72"/>
      <c r="H81" s="72"/>
    </row>
    <row r="82" spans="1:8" ht="27" customHeight="1" thickBot="1">
      <c r="A82" s="98" t="s">
        <v>219</v>
      </c>
      <c r="B82" s="19" t="s">
        <v>289</v>
      </c>
      <c r="C82" s="19" t="s">
        <v>294</v>
      </c>
      <c r="D82" s="74"/>
      <c r="E82" s="72">
        <f>D82*E83*E84/10000</f>
        <v>0</v>
      </c>
      <c r="F82" s="72">
        <f>E82*F83*F84/10000</f>
        <v>0</v>
      </c>
      <c r="G82" s="72">
        <f>F82*G83*G84/10000</f>
        <v>0</v>
      </c>
      <c r="H82" s="72">
        <f>G82*H83*H84/10000</f>
        <v>0</v>
      </c>
    </row>
    <row r="83" spans="1:8" ht="49.5" customHeight="1" thickBot="1">
      <c r="A83" s="99"/>
      <c r="B83" s="19" t="s">
        <v>32</v>
      </c>
      <c r="C83" s="19" t="s">
        <v>24</v>
      </c>
      <c r="D83" s="72"/>
      <c r="E83" s="72"/>
      <c r="F83" s="72"/>
      <c r="G83" s="72"/>
      <c r="H83" s="72"/>
    </row>
    <row r="84" spans="1:8" ht="26.25" customHeight="1" thickBot="1">
      <c r="A84" s="100"/>
      <c r="B84" s="19" t="s">
        <v>30</v>
      </c>
      <c r="C84" s="19" t="s">
        <v>26</v>
      </c>
      <c r="D84" s="72"/>
      <c r="E84" s="72"/>
      <c r="F84" s="72"/>
      <c r="G84" s="72"/>
      <c r="H84" s="72"/>
    </row>
    <row r="85" spans="1:8" ht="89.25" customHeight="1" thickBot="1">
      <c r="A85" s="98">
        <v>4</v>
      </c>
      <c r="B85" s="19" t="s">
        <v>38</v>
      </c>
      <c r="C85" s="19" t="s">
        <v>294</v>
      </c>
      <c r="D85" s="74"/>
      <c r="E85" s="72">
        <f>D85*E86*E87/10000</f>
        <v>0</v>
      </c>
      <c r="F85" s="72">
        <f>E85*F86*F87/10000</f>
        <v>0</v>
      </c>
      <c r="G85" s="72">
        <f>F85*G86*G87/10000</f>
        <v>0</v>
      </c>
      <c r="H85" s="72">
        <f>G85*H86*H87/10000</f>
        <v>0</v>
      </c>
    </row>
    <row r="86" spans="1:8" ht="48.75" customHeight="1" thickBot="1">
      <c r="A86" s="99"/>
      <c r="B86" s="19" t="s">
        <v>32</v>
      </c>
      <c r="C86" s="19" t="s">
        <v>24</v>
      </c>
      <c r="D86" s="72"/>
      <c r="E86" s="72"/>
      <c r="F86" s="72"/>
      <c r="G86" s="72"/>
      <c r="H86" s="72"/>
    </row>
    <row r="87" spans="1:8" ht="27" customHeight="1" thickBot="1">
      <c r="A87" s="100"/>
      <c r="B87" s="19" t="s">
        <v>30</v>
      </c>
      <c r="C87" s="19" t="s">
        <v>26</v>
      </c>
      <c r="D87" s="72"/>
      <c r="E87" s="72"/>
      <c r="F87" s="72"/>
      <c r="G87" s="72"/>
      <c r="H87" s="72"/>
    </row>
    <row r="88" spans="1:8" ht="18" customHeight="1" thickBot="1">
      <c r="A88" s="6" t="s">
        <v>39</v>
      </c>
      <c r="B88" s="91" t="s">
        <v>40</v>
      </c>
      <c r="C88" s="92"/>
      <c r="D88" s="92"/>
      <c r="E88" s="92"/>
      <c r="F88" s="92"/>
      <c r="G88" s="92"/>
      <c r="H88" s="92"/>
    </row>
    <row r="89" spans="1:8" ht="150.75" customHeight="1" thickBot="1">
      <c r="A89" s="98">
        <v>1</v>
      </c>
      <c r="B89" s="3" t="s">
        <v>260</v>
      </c>
      <c r="C89" s="47" t="s">
        <v>294</v>
      </c>
      <c r="D89" s="72">
        <f>D92+D102</f>
        <v>566820</v>
      </c>
      <c r="E89" s="72">
        <f>E92+E102</f>
        <v>573070.89095999999</v>
      </c>
      <c r="F89" s="72">
        <f>F92+F102</f>
        <v>602776.02059291163</v>
      </c>
      <c r="G89" s="72">
        <f>G92+G102</f>
        <v>635357.87283402018</v>
      </c>
      <c r="H89" s="72">
        <f>H92+H102</f>
        <v>663366.98930003517</v>
      </c>
    </row>
    <row r="90" spans="1:8" ht="53.25" customHeight="1" thickBot="1">
      <c r="A90" s="99"/>
      <c r="B90" s="3" t="s">
        <v>32</v>
      </c>
      <c r="C90" s="47" t="s">
        <v>24</v>
      </c>
      <c r="D90" s="72">
        <v>106.4</v>
      </c>
      <c r="E90" s="72">
        <v>100.4</v>
      </c>
      <c r="F90" s="72">
        <v>99.7</v>
      </c>
      <c r="G90" s="72">
        <v>100.1</v>
      </c>
      <c r="H90" s="72">
        <v>100.2</v>
      </c>
    </row>
    <row r="91" spans="1:8" ht="25.5" customHeight="1" thickBot="1">
      <c r="A91" s="100"/>
      <c r="B91" s="3" t="s">
        <v>30</v>
      </c>
      <c r="C91" s="47" t="s">
        <v>26</v>
      </c>
      <c r="D91" s="72">
        <v>112.9</v>
      </c>
      <c r="E91" s="72">
        <v>100.7</v>
      </c>
      <c r="F91" s="72">
        <v>105.5</v>
      </c>
      <c r="G91" s="72">
        <v>105.3</v>
      </c>
      <c r="H91" s="72">
        <v>104.2</v>
      </c>
    </row>
    <row r="92" spans="1:8" ht="39.75" customHeight="1" thickBot="1">
      <c r="A92" s="98" t="s">
        <v>200</v>
      </c>
      <c r="B92" s="3" t="s">
        <v>261</v>
      </c>
      <c r="C92" s="47" t="s">
        <v>294</v>
      </c>
      <c r="D92" s="72">
        <f>D96+D98+D100</f>
        <v>0</v>
      </c>
      <c r="E92" s="72">
        <f>E96+E98+E100</f>
        <v>0</v>
      </c>
      <c r="F92" s="72">
        <f>F96+F98+F100</f>
        <v>0</v>
      </c>
      <c r="G92" s="72">
        <f>G96+G98+G100</f>
        <v>0</v>
      </c>
      <c r="H92" s="72">
        <f>H96+H98+H100</f>
        <v>0</v>
      </c>
    </row>
    <row r="93" spans="1:8" ht="51.75" thickBot="1">
      <c r="A93" s="99"/>
      <c r="B93" s="3" t="s">
        <v>32</v>
      </c>
      <c r="C93" s="47" t="s">
        <v>24</v>
      </c>
      <c r="D93" s="72"/>
      <c r="E93" s="72"/>
      <c r="F93" s="72"/>
      <c r="G93" s="72"/>
      <c r="H93" s="72"/>
    </row>
    <row r="94" spans="1:8" ht="26.25" customHeight="1" thickBot="1">
      <c r="A94" s="100"/>
      <c r="B94" s="3" t="s">
        <v>30</v>
      </c>
      <c r="C94" s="47" t="s">
        <v>26</v>
      </c>
      <c r="D94" s="72"/>
      <c r="E94" s="72"/>
      <c r="F94" s="72"/>
      <c r="G94" s="72"/>
      <c r="H94" s="72"/>
    </row>
    <row r="95" spans="1:8" ht="26.25" customHeight="1" thickBot="1">
      <c r="A95" s="39"/>
      <c r="B95" s="3" t="s">
        <v>311</v>
      </c>
      <c r="C95" s="47"/>
      <c r="D95" s="72"/>
      <c r="E95" s="72"/>
      <c r="F95" s="72"/>
      <c r="G95" s="72"/>
      <c r="H95" s="72"/>
    </row>
    <row r="96" spans="1:8" s="43" customFormat="1" ht="28.5" customHeight="1" thickBot="1">
      <c r="A96" s="52" t="s">
        <v>310</v>
      </c>
      <c r="B96" s="53" t="s">
        <v>312</v>
      </c>
      <c r="C96" s="47" t="s">
        <v>294</v>
      </c>
      <c r="D96" s="72">
        <v>0</v>
      </c>
      <c r="E96" s="72">
        <f>D96*E97*E94/10000</f>
        <v>0</v>
      </c>
      <c r="F96" s="72">
        <f>E96*F97*F94/10000</f>
        <v>0</v>
      </c>
      <c r="G96" s="72">
        <f>F96*G97*G94/10000</f>
        <v>0</v>
      </c>
      <c r="H96" s="72">
        <f>G96*H97*H94/10000</f>
        <v>0</v>
      </c>
    </row>
    <row r="97" spans="1:8" s="43" customFormat="1" ht="26.25" customHeight="1" thickBot="1">
      <c r="A97" s="52"/>
      <c r="B97" s="53" t="s">
        <v>41</v>
      </c>
      <c r="C97" s="47" t="s">
        <v>26</v>
      </c>
      <c r="D97" s="72"/>
      <c r="E97" s="72"/>
      <c r="F97" s="72"/>
      <c r="G97" s="72"/>
      <c r="H97" s="72"/>
    </row>
    <row r="98" spans="1:8" s="43" customFormat="1" ht="26.25" customHeight="1" thickBot="1">
      <c r="A98" s="52" t="s">
        <v>224</v>
      </c>
      <c r="B98" s="53" t="s">
        <v>313</v>
      </c>
      <c r="C98" s="47" t="s">
        <v>294</v>
      </c>
      <c r="D98" s="72"/>
      <c r="E98" s="72">
        <f>D98*E99*E94/10000</f>
        <v>0</v>
      </c>
      <c r="F98" s="72">
        <f>E98*F99*F94/10000</f>
        <v>0</v>
      </c>
      <c r="G98" s="72">
        <f>F98*G99*G94/10000</f>
        <v>0</v>
      </c>
      <c r="H98" s="72">
        <f>G98*H99*H94/10000</f>
        <v>0</v>
      </c>
    </row>
    <row r="99" spans="1:8" s="43" customFormat="1" ht="26.25" customHeight="1" thickBot="1">
      <c r="A99" s="52"/>
      <c r="B99" s="53" t="s">
        <v>41</v>
      </c>
      <c r="C99" s="47" t="s">
        <v>24</v>
      </c>
      <c r="D99" s="72"/>
      <c r="E99" s="72"/>
      <c r="F99" s="72"/>
      <c r="G99" s="72"/>
      <c r="H99" s="72"/>
    </row>
    <row r="100" spans="1:8" s="43" customFormat="1" ht="42" customHeight="1" thickBot="1">
      <c r="A100" s="52" t="s">
        <v>225</v>
      </c>
      <c r="B100" s="53" t="s">
        <v>314</v>
      </c>
      <c r="C100" s="47" t="s">
        <v>294</v>
      </c>
      <c r="D100" s="72"/>
      <c r="E100" s="72">
        <f>D100*E101*E94/10000</f>
        <v>0</v>
      </c>
      <c r="F100" s="72">
        <f>E100*F101*F94/10000</f>
        <v>0</v>
      </c>
      <c r="G100" s="72">
        <f>F100*G101*G94/10000</f>
        <v>0</v>
      </c>
      <c r="H100" s="72">
        <f>G100*H101*H94/10000</f>
        <v>0</v>
      </c>
    </row>
    <row r="101" spans="1:8" s="43" customFormat="1" ht="26.25" customHeight="1" thickBot="1">
      <c r="A101" s="52"/>
      <c r="B101" s="53" t="s">
        <v>41</v>
      </c>
      <c r="C101" s="47" t="s">
        <v>26</v>
      </c>
      <c r="D101" s="72"/>
      <c r="E101" s="72"/>
      <c r="F101" s="72"/>
      <c r="G101" s="72"/>
      <c r="H101" s="72"/>
    </row>
    <row r="102" spans="1:8" ht="39.75" customHeight="1" thickBot="1">
      <c r="A102" s="98" t="s">
        <v>201</v>
      </c>
      <c r="B102" s="3" t="s">
        <v>263</v>
      </c>
      <c r="C102" s="42" t="s">
        <v>294</v>
      </c>
      <c r="D102" s="72">
        <f>D105+D107+D109</f>
        <v>566820</v>
      </c>
      <c r="E102" s="72">
        <f>E105+E107+E109</f>
        <v>573070.89095999999</v>
      </c>
      <c r="F102" s="72">
        <f>F105+F107+F109</f>
        <v>602776.02059291163</v>
      </c>
      <c r="G102" s="72">
        <f>G105+G107+G109</f>
        <v>635357.87283402018</v>
      </c>
      <c r="H102" s="72">
        <f>H105+H107+H109</f>
        <v>663366.98930003517</v>
      </c>
    </row>
    <row r="103" spans="1:8" ht="51.75" customHeight="1" thickBot="1">
      <c r="A103" s="99"/>
      <c r="B103" s="3" t="s">
        <v>32</v>
      </c>
      <c r="C103" s="42" t="s">
        <v>262</v>
      </c>
      <c r="D103" s="72">
        <v>106.4</v>
      </c>
      <c r="E103" s="72">
        <f>(D105*E106+D107*E108+D109*E110)/D102</f>
        <v>100.4</v>
      </c>
      <c r="F103" s="72">
        <f>(E105*F106+E107*F108+E109*F110)/E102</f>
        <v>99.7</v>
      </c>
      <c r="G103" s="72">
        <f>(F105*G106+F107*G108+F109*G110)/F102</f>
        <v>100.1</v>
      </c>
      <c r="H103" s="72">
        <f>(G105*H106+G107*H108+G109*H110)/G102</f>
        <v>100.2</v>
      </c>
    </row>
    <row r="104" spans="1:8" ht="26.25" thickBot="1">
      <c r="A104" s="100"/>
      <c r="B104" s="3" t="s">
        <v>30</v>
      </c>
      <c r="C104" s="42" t="s">
        <v>26</v>
      </c>
      <c r="D104" s="69">
        <v>112.9</v>
      </c>
      <c r="E104" s="72">
        <v>100.7</v>
      </c>
      <c r="F104" s="72">
        <v>105.5</v>
      </c>
      <c r="G104" s="72">
        <v>105.3</v>
      </c>
      <c r="H104" s="72">
        <v>104.2</v>
      </c>
    </row>
    <row r="105" spans="1:8" s="43" customFormat="1" ht="24.75" customHeight="1" thickBot="1">
      <c r="A105" s="89" t="s">
        <v>232</v>
      </c>
      <c r="B105" s="53" t="s">
        <v>312</v>
      </c>
      <c r="C105" s="42" t="s">
        <v>294</v>
      </c>
      <c r="D105" s="69">
        <v>566820</v>
      </c>
      <c r="E105" s="72">
        <f>D105*E106*E104/10000</f>
        <v>573070.89095999999</v>
      </c>
      <c r="F105" s="72">
        <f>E105*F106*F104/10000</f>
        <v>602776.02059291163</v>
      </c>
      <c r="G105" s="72">
        <f>F105*G106*G104/10000</f>
        <v>635357.87283402018</v>
      </c>
      <c r="H105" s="72">
        <f>G105*H106*H104/10000</f>
        <v>663366.98930003517</v>
      </c>
    </row>
    <row r="106" spans="1:8" s="43" customFormat="1" ht="26.25" thickBot="1">
      <c r="A106" s="90"/>
      <c r="B106" s="53" t="s">
        <v>41</v>
      </c>
      <c r="C106" s="42" t="s">
        <v>26</v>
      </c>
      <c r="D106" s="72">
        <v>106.4</v>
      </c>
      <c r="E106" s="72">
        <v>100.4</v>
      </c>
      <c r="F106" s="72">
        <v>99.7</v>
      </c>
      <c r="G106" s="72">
        <v>100.1</v>
      </c>
      <c r="H106" s="72">
        <v>100.2</v>
      </c>
    </row>
    <row r="107" spans="1:8" s="43" customFormat="1" ht="26.25" customHeight="1" thickBot="1">
      <c r="A107" s="89" t="s">
        <v>233</v>
      </c>
      <c r="B107" s="53" t="s">
        <v>313</v>
      </c>
      <c r="C107" s="42" t="s">
        <v>294</v>
      </c>
      <c r="D107" s="69"/>
      <c r="E107" s="72">
        <f>D107*E108*E104/10000</f>
        <v>0</v>
      </c>
      <c r="F107" s="72">
        <f>E107*F108*F104/10000</f>
        <v>0</v>
      </c>
      <c r="G107" s="72">
        <f>F107*G108*G104/10000</f>
        <v>0</v>
      </c>
      <c r="H107" s="72">
        <f>G107*H108*H104/10000</f>
        <v>0</v>
      </c>
    </row>
    <row r="108" spans="1:8" s="43" customFormat="1" ht="51" customHeight="1" thickBot="1">
      <c r="A108" s="90"/>
      <c r="B108" s="53" t="s">
        <v>41</v>
      </c>
      <c r="C108" s="42" t="s">
        <v>24</v>
      </c>
      <c r="D108" s="72"/>
      <c r="E108" s="72"/>
      <c r="F108" s="72"/>
      <c r="G108" s="72"/>
      <c r="H108" s="72"/>
    </row>
    <row r="109" spans="1:8" s="43" customFormat="1" ht="41.25" customHeight="1" thickBot="1">
      <c r="A109" s="89" t="s">
        <v>234</v>
      </c>
      <c r="B109" s="53" t="s">
        <v>314</v>
      </c>
      <c r="C109" s="42" t="s">
        <v>294</v>
      </c>
      <c r="D109" s="69"/>
      <c r="E109" s="72">
        <f>D109*E110*E104/10000</f>
        <v>0</v>
      </c>
      <c r="F109" s="72">
        <v>0</v>
      </c>
      <c r="G109" s="72">
        <f>F109*G110*G104/10000</f>
        <v>0</v>
      </c>
      <c r="H109" s="72">
        <f>G109*H110*H104/10000</f>
        <v>0</v>
      </c>
    </row>
    <row r="110" spans="1:8" s="43" customFormat="1" ht="26.25" thickBot="1">
      <c r="A110" s="90"/>
      <c r="B110" s="53" t="s">
        <v>41</v>
      </c>
      <c r="C110" s="42" t="s">
        <v>26</v>
      </c>
      <c r="D110" s="72"/>
      <c r="E110" s="72"/>
      <c r="F110" s="72"/>
      <c r="G110" s="72"/>
      <c r="H110" s="72"/>
    </row>
    <row r="111" spans="1:8" ht="15.75" thickBot="1">
      <c r="A111" s="16" t="s">
        <v>42</v>
      </c>
      <c r="B111" s="135" t="s">
        <v>43</v>
      </c>
      <c r="C111" s="136"/>
      <c r="D111" s="136"/>
      <c r="E111" s="136"/>
      <c r="F111" s="136"/>
      <c r="G111" s="136"/>
      <c r="H111" s="137"/>
    </row>
    <row r="112" spans="1:8" ht="26.25" customHeight="1" thickBot="1">
      <c r="A112" s="9">
        <v>1</v>
      </c>
      <c r="B112" s="10" t="s">
        <v>44</v>
      </c>
      <c r="C112" s="10" t="s">
        <v>45</v>
      </c>
      <c r="D112" s="10">
        <v>14.3</v>
      </c>
      <c r="E112" s="10">
        <v>14.3</v>
      </c>
      <c r="F112" s="10">
        <v>14.1</v>
      </c>
      <c r="G112" s="21">
        <v>14.3</v>
      </c>
      <c r="H112" s="88">
        <v>14.5</v>
      </c>
    </row>
    <row r="113" spans="1:8" ht="15.75" thickBot="1">
      <c r="A113" s="9">
        <v>2</v>
      </c>
      <c r="B113" s="10" t="s">
        <v>46</v>
      </c>
      <c r="C113" s="10" t="s">
        <v>45</v>
      </c>
      <c r="D113" s="10"/>
      <c r="E113" s="10"/>
      <c r="F113" s="10"/>
      <c r="G113" s="21"/>
      <c r="H113" s="88"/>
    </row>
    <row r="114" spans="1:8" ht="15.75" thickBot="1">
      <c r="A114" s="9">
        <v>3</v>
      </c>
      <c r="B114" s="10" t="s">
        <v>47</v>
      </c>
      <c r="C114" s="10" t="s">
        <v>45</v>
      </c>
      <c r="D114" s="10"/>
      <c r="E114" s="10"/>
      <c r="F114" s="10"/>
      <c r="G114" s="21"/>
      <c r="H114" s="88"/>
    </row>
    <row r="115" spans="1:8" ht="15.75" thickBot="1">
      <c r="A115" s="9">
        <v>4</v>
      </c>
      <c r="B115" s="10" t="s">
        <v>48</v>
      </c>
      <c r="C115" s="10" t="s">
        <v>45</v>
      </c>
      <c r="D115" s="10"/>
      <c r="E115" s="10"/>
      <c r="F115" s="10"/>
      <c r="G115" s="21"/>
      <c r="H115" s="88"/>
    </row>
    <row r="116" spans="1:8" ht="15.75" thickBot="1">
      <c r="A116" s="9">
        <v>5</v>
      </c>
      <c r="B116" s="10" t="s">
        <v>49</v>
      </c>
      <c r="C116" s="10" t="s">
        <v>45</v>
      </c>
      <c r="D116" s="10">
        <v>9.6999999999999993</v>
      </c>
      <c r="E116" s="10">
        <v>10.8</v>
      </c>
      <c r="F116" s="10">
        <v>10.9</v>
      </c>
      <c r="G116" s="21">
        <v>11</v>
      </c>
      <c r="H116" s="88">
        <v>11.1</v>
      </c>
    </row>
    <row r="117" spans="1:8" ht="15.75" thickBot="1">
      <c r="A117" s="9">
        <v>6</v>
      </c>
      <c r="B117" s="10" t="s">
        <v>50</v>
      </c>
      <c r="C117" s="10" t="s">
        <v>51</v>
      </c>
      <c r="D117" s="10">
        <v>64.099999999999994</v>
      </c>
      <c r="E117" s="10">
        <v>64.7</v>
      </c>
      <c r="F117" s="10">
        <v>64.599999999999994</v>
      </c>
      <c r="G117" s="21">
        <v>64.599999999999994</v>
      </c>
      <c r="H117" s="88">
        <v>64.599999999999994</v>
      </c>
    </row>
    <row r="118" spans="1:8" ht="15.75" thickBot="1">
      <c r="A118" s="9">
        <v>7</v>
      </c>
      <c r="B118" s="10" t="s">
        <v>52</v>
      </c>
      <c r="C118" s="10" t="s">
        <v>45</v>
      </c>
      <c r="D118" s="10">
        <v>1.1000000000000001</v>
      </c>
      <c r="E118" s="10">
        <v>1.1000000000000001</v>
      </c>
      <c r="F118" s="10">
        <v>1.1000000000000001</v>
      </c>
      <c r="G118" s="21">
        <v>1.1000000000000001</v>
      </c>
      <c r="H118" s="88">
        <v>1.1000000000000001</v>
      </c>
    </row>
    <row r="119" spans="1:8" ht="26.25" thickBot="1">
      <c r="A119" s="9">
        <v>8</v>
      </c>
      <c r="B119" s="10" t="s">
        <v>53</v>
      </c>
      <c r="C119" s="10" t="s">
        <v>45</v>
      </c>
      <c r="D119" s="10"/>
      <c r="E119" s="10"/>
      <c r="F119" s="10"/>
      <c r="G119" s="21"/>
      <c r="H119" s="88"/>
    </row>
    <row r="120" spans="1:8" ht="26.25" thickBot="1">
      <c r="A120" s="9">
        <v>9</v>
      </c>
      <c r="B120" s="10" t="s">
        <v>54</v>
      </c>
      <c r="C120" s="10" t="s">
        <v>45</v>
      </c>
      <c r="D120" s="10"/>
      <c r="E120" s="10"/>
      <c r="F120" s="10"/>
      <c r="G120" s="21"/>
      <c r="H120" s="88"/>
    </row>
    <row r="121" spans="1:8" ht="15.75" thickBot="1">
      <c r="A121" s="9">
        <v>10</v>
      </c>
      <c r="B121" s="10" t="s">
        <v>55</v>
      </c>
      <c r="C121" s="10" t="s">
        <v>45</v>
      </c>
      <c r="D121" s="10"/>
      <c r="E121" s="10"/>
      <c r="F121" s="10"/>
      <c r="G121" s="21"/>
      <c r="H121" s="88"/>
    </row>
    <row r="122" spans="1:8" ht="15.75" thickBot="1">
      <c r="A122" s="9">
        <v>11</v>
      </c>
      <c r="B122" s="10" t="s">
        <v>56</v>
      </c>
      <c r="C122" s="10" t="s">
        <v>45</v>
      </c>
      <c r="D122" s="10"/>
      <c r="E122" s="10"/>
      <c r="F122" s="10"/>
      <c r="G122" s="21"/>
      <c r="H122" s="88"/>
    </row>
    <row r="123" spans="1:8" ht="26.25" thickBot="1">
      <c r="A123" s="9">
        <v>12</v>
      </c>
      <c r="B123" s="10" t="s">
        <v>57</v>
      </c>
      <c r="C123" s="10" t="s">
        <v>45</v>
      </c>
      <c r="D123" s="10"/>
      <c r="E123" s="10"/>
      <c r="F123" s="10"/>
      <c r="G123" s="21"/>
      <c r="H123" s="88"/>
    </row>
    <row r="124" spans="1:8" ht="26.25" thickBot="1">
      <c r="A124" s="9">
        <v>13</v>
      </c>
      <c r="B124" s="10" t="s">
        <v>58</v>
      </c>
      <c r="C124" s="10" t="s">
        <v>45</v>
      </c>
      <c r="D124" s="10"/>
      <c r="E124" s="10"/>
      <c r="F124" s="10"/>
      <c r="G124" s="21"/>
      <c r="H124" s="88"/>
    </row>
    <row r="125" spans="1:8" ht="15.75" thickBot="1">
      <c r="A125" s="9">
        <v>17</v>
      </c>
      <c r="B125" s="10" t="s">
        <v>59</v>
      </c>
      <c r="C125" s="10" t="s">
        <v>296</v>
      </c>
      <c r="D125" s="10"/>
      <c r="E125" s="10"/>
      <c r="F125" s="10"/>
      <c r="G125" s="21"/>
      <c r="H125" s="88"/>
    </row>
    <row r="126" spans="1:8" ht="26.25" thickBot="1">
      <c r="A126" s="9">
        <v>18</v>
      </c>
      <c r="B126" s="10" t="s">
        <v>60</v>
      </c>
      <c r="C126" s="10" t="s">
        <v>296</v>
      </c>
      <c r="D126" s="10"/>
      <c r="E126" s="10"/>
      <c r="F126" s="10"/>
      <c r="G126" s="21"/>
      <c r="H126" s="88"/>
    </row>
    <row r="127" spans="1:8" ht="15.75" thickBot="1">
      <c r="A127" s="9">
        <v>21</v>
      </c>
      <c r="B127" s="10" t="s">
        <v>61</v>
      </c>
      <c r="C127" s="10" t="s">
        <v>298</v>
      </c>
      <c r="D127" s="10"/>
      <c r="E127" s="10"/>
      <c r="F127" s="10"/>
      <c r="G127" s="21"/>
      <c r="H127" s="88"/>
    </row>
    <row r="128" spans="1:8" ht="15.75" thickBot="1">
      <c r="A128" s="9">
        <v>22</v>
      </c>
      <c r="B128" s="10" t="s">
        <v>62</v>
      </c>
      <c r="C128" s="10" t="s">
        <v>297</v>
      </c>
      <c r="D128" s="10"/>
      <c r="E128" s="10"/>
      <c r="F128" s="10"/>
      <c r="G128" s="21"/>
      <c r="H128" s="88"/>
    </row>
    <row r="129" spans="1:8" ht="64.5" thickBot="1">
      <c r="A129" s="9">
        <v>23</v>
      </c>
      <c r="B129" s="10" t="s">
        <v>63</v>
      </c>
      <c r="C129" s="10" t="s">
        <v>299</v>
      </c>
      <c r="D129" s="10"/>
      <c r="E129" s="10"/>
      <c r="F129" s="10"/>
      <c r="G129" s="21"/>
      <c r="H129" s="88"/>
    </row>
    <row r="130" spans="1:8" ht="15.75" thickBot="1">
      <c r="A130" s="9">
        <v>24</v>
      </c>
      <c r="B130" s="10" t="s">
        <v>64</v>
      </c>
      <c r="C130" s="10" t="s">
        <v>45</v>
      </c>
      <c r="D130" s="10"/>
      <c r="E130" s="10"/>
      <c r="F130" s="10"/>
      <c r="G130" s="21"/>
      <c r="H130" s="88"/>
    </row>
    <row r="131" spans="1:8" ht="15.75" thickBot="1">
      <c r="A131" s="9">
        <v>25</v>
      </c>
      <c r="B131" s="10" t="s">
        <v>65</v>
      </c>
      <c r="C131" s="10" t="s">
        <v>300</v>
      </c>
      <c r="D131" s="10"/>
      <c r="E131" s="10"/>
      <c r="F131" s="10"/>
      <c r="G131" s="21"/>
      <c r="H131" s="88"/>
    </row>
    <row r="132" spans="1:8" ht="15.75" thickBot="1">
      <c r="A132" s="9">
        <v>26</v>
      </c>
      <c r="B132" s="10" t="s">
        <v>66</v>
      </c>
      <c r="C132" s="10" t="s">
        <v>300</v>
      </c>
      <c r="D132" s="10"/>
      <c r="E132" s="10"/>
      <c r="F132" s="10"/>
      <c r="G132" s="21"/>
      <c r="H132" s="88"/>
    </row>
    <row r="133" spans="1:8" ht="15.75" thickBot="1">
      <c r="A133" s="9">
        <v>27</v>
      </c>
      <c r="B133" s="10" t="s">
        <v>67</v>
      </c>
      <c r="C133" s="10" t="s">
        <v>45</v>
      </c>
      <c r="D133" s="10"/>
      <c r="E133" s="10"/>
      <c r="F133" s="10"/>
      <c r="G133" s="21"/>
      <c r="H133" s="88"/>
    </row>
    <row r="134" spans="1:8" ht="15.75" thickBot="1">
      <c r="A134" s="9">
        <v>28</v>
      </c>
      <c r="B134" s="10" t="s">
        <v>68</v>
      </c>
      <c r="C134" s="10" t="s">
        <v>300</v>
      </c>
      <c r="D134" s="10"/>
      <c r="E134" s="10"/>
      <c r="F134" s="10"/>
      <c r="G134" s="21"/>
      <c r="H134" s="88"/>
    </row>
    <row r="135" spans="1:8" ht="26.25" thickBot="1">
      <c r="A135" s="9">
        <v>29</v>
      </c>
      <c r="B135" s="10" t="s">
        <v>69</v>
      </c>
      <c r="C135" s="10" t="s">
        <v>45</v>
      </c>
      <c r="D135" s="10"/>
      <c r="E135" s="10"/>
      <c r="F135" s="10"/>
      <c r="G135" s="21"/>
      <c r="H135" s="88"/>
    </row>
    <row r="136" spans="1:8" ht="15.75" thickBot="1">
      <c r="A136" s="9">
        <v>30</v>
      </c>
      <c r="B136" s="10" t="s">
        <v>70</v>
      </c>
      <c r="C136" s="10" t="s">
        <v>71</v>
      </c>
      <c r="D136" s="10"/>
      <c r="E136" s="10"/>
      <c r="F136" s="10"/>
      <c r="G136" s="21"/>
      <c r="H136" s="83"/>
    </row>
    <row r="137" spans="1:8" ht="39" thickBot="1">
      <c r="A137" s="9">
        <v>31</v>
      </c>
      <c r="B137" s="10" t="s">
        <v>72</v>
      </c>
      <c r="C137" s="10" t="s">
        <v>45</v>
      </c>
      <c r="D137" s="10"/>
      <c r="E137" s="10"/>
      <c r="F137" s="10"/>
      <c r="G137" s="21"/>
      <c r="H137" s="88"/>
    </row>
    <row r="138" spans="1:8" ht="26.25" thickBot="1">
      <c r="A138" s="9">
        <v>32</v>
      </c>
      <c r="B138" s="10" t="s">
        <v>73</v>
      </c>
      <c r="C138" s="10" t="s">
        <v>301</v>
      </c>
      <c r="D138" s="10"/>
      <c r="E138" s="10"/>
      <c r="F138" s="10"/>
      <c r="G138" s="21"/>
      <c r="H138" s="88"/>
    </row>
    <row r="139" spans="1:8" s="43" customFormat="1" ht="17.25" customHeight="1" thickBot="1">
      <c r="A139" s="49">
        <v>39</v>
      </c>
      <c r="B139" s="47" t="s">
        <v>75</v>
      </c>
      <c r="C139" s="47" t="s">
        <v>74</v>
      </c>
      <c r="D139" s="47"/>
      <c r="E139" s="47"/>
      <c r="F139" s="47"/>
      <c r="G139" s="54"/>
      <c r="H139" s="45"/>
    </row>
    <row r="140" spans="1:8" s="43" customFormat="1" ht="17.25" customHeight="1" thickBot="1">
      <c r="A140" s="55">
        <v>40</v>
      </c>
      <c r="B140" s="47" t="s">
        <v>76</v>
      </c>
      <c r="C140" s="47" t="s">
        <v>302</v>
      </c>
      <c r="D140" s="56"/>
      <c r="E140" s="56">
        <f>E142+E143+E144</f>
        <v>0</v>
      </c>
      <c r="F140" s="56">
        <f>F142+F143+F144</f>
        <v>0</v>
      </c>
      <c r="G140" s="85">
        <f>G142+G143+G144</f>
        <v>0</v>
      </c>
      <c r="H140" s="87">
        <f>H142+H143+H144</f>
        <v>0</v>
      </c>
    </row>
    <row r="141" spans="1:8" s="43" customFormat="1" ht="17.25" customHeight="1" thickBot="1">
      <c r="A141" s="55"/>
      <c r="B141" s="57" t="s">
        <v>78</v>
      </c>
      <c r="C141" s="58"/>
      <c r="D141" s="58"/>
      <c r="E141" s="58"/>
      <c r="F141" s="58"/>
      <c r="G141" s="59"/>
      <c r="H141" s="45"/>
    </row>
    <row r="142" spans="1:8" s="43" customFormat="1" ht="17.25" customHeight="1" thickBot="1">
      <c r="A142" s="55" t="s">
        <v>77</v>
      </c>
      <c r="B142" s="57" t="s">
        <v>79</v>
      </c>
      <c r="C142" s="45" t="s">
        <v>302</v>
      </c>
      <c r="D142" s="45"/>
      <c r="E142" s="45"/>
      <c r="F142" s="45"/>
      <c r="G142" s="86"/>
      <c r="H142" s="45"/>
    </row>
    <row r="143" spans="1:8" s="43" customFormat="1" ht="17.25" customHeight="1" thickBot="1">
      <c r="A143" s="60" t="s">
        <v>80</v>
      </c>
      <c r="B143" s="61" t="s">
        <v>81</v>
      </c>
      <c r="C143" s="61" t="s">
        <v>302</v>
      </c>
      <c r="D143" s="45"/>
      <c r="E143" s="45"/>
      <c r="F143" s="45"/>
      <c r="G143" s="86"/>
      <c r="H143" s="45"/>
    </row>
    <row r="144" spans="1:8" s="43" customFormat="1" ht="17.25" customHeight="1" thickBot="1">
      <c r="A144" s="55" t="s">
        <v>82</v>
      </c>
      <c r="B144" s="57" t="s">
        <v>83</v>
      </c>
      <c r="C144" s="57" t="s">
        <v>302</v>
      </c>
      <c r="D144" s="45"/>
      <c r="E144" s="45"/>
      <c r="F144" s="45"/>
      <c r="G144" s="86"/>
      <c r="H144" s="45"/>
    </row>
    <row r="145" spans="1:8" s="43" customFormat="1" ht="27" customHeight="1" thickBot="1">
      <c r="A145" s="49" t="s">
        <v>84</v>
      </c>
      <c r="B145" s="47" t="s">
        <v>85</v>
      </c>
      <c r="C145" s="47" t="s">
        <v>86</v>
      </c>
      <c r="D145" s="47"/>
      <c r="E145" s="47"/>
      <c r="F145" s="47"/>
      <c r="G145" s="54"/>
      <c r="H145" s="45"/>
    </row>
    <row r="146" spans="1:8" ht="15.75" thickBot="1">
      <c r="A146" s="6" t="s">
        <v>87</v>
      </c>
      <c r="B146" s="91" t="s">
        <v>88</v>
      </c>
      <c r="C146" s="92"/>
      <c r="D146" s="92"/>
      <c r="E146" s="92"/>
      <c r="F146" s="92"/>
      <c r="G146" s="92"/>
      <c r="H146" s="92"/>
    </row>
    <row r="147" spans="1:8" ht="287.25" customHeight="1" thickBot="1">
      <c r="A147" s="98">
        <v>1</v>
      </c>
      <c r="B147" s="3" t="s">
        <v>265</v>
      </c>
      <c r="C147" s="3" t="s">
        <v>294</v>
      </c>
      <c r="D147" s="70"/>
      <c r="E147" s="69">
        <f>D147*E148*E149/10000</f>
        <v>0</v>
      </c>
      <c r="F147" s="69">
        <f>E147*F148*F149/10000</f>
        <v>0</v>
      </c>
      <c r="G147" s="69">
        <f>F147*G148*G149/10000</f>
        <v>0</v>
      </c>
      <c r="H147" s="69">
        <f>G147*H148*H149/10000</f>
        <v>0</v>
      </c>
    </row>
    <row r="148" spans="1:8" ht="26.25" thickBot="1">
      <c r="A148" s="99"/>
      <c r="B148" s="3" t="s">
        <v>89</v>
      </c>
      <c r="C148" s="3" t="s">
        <v>90</v>
      </c>
      <c r="D148" s="70"/>
      <c r="E148" s="70"/>
      <c r="F148" s="70"/>
      <c r="G148" s="70"/>
      <c r="H148" s="70"/>
    </row>
    <row r="149" spans="1:8" ht="42" customHeight="1" thickBot="1">
      <c r="A149" s="100"/>
      <c r="B149" s="3" t="s">
        <v>30</v>
      </c>
      <c r="C149" s="3" t="s">
        <v>26</v>
      </c>
      <c r="D149" s="70"/>
      <c r="E149" s="70"/>
      <c r="F149" s="70"/>
      <c r="G149" s="70"/>
      <c r="H149" s="70"/>
    </row>
    <row r="150" spans="1:8" ht="348" customHeight="1" thickBot="1">
      <c r="A150" s="98">
        <v>2</v>
      </c>
      <c r="B150" s="3" t="s">
        <v>266</v>
      </c>
      <c r="C150" s="3" t="s">
        <v>294</v>
      </c>
      <c r="D150" s="70"/>
      <c r="E150" s="69">
        <f>D150*E151*E152/10000</f>
        <v>0</v>
      </c>
      <c r="F150" s="69">
        <f>E150*F151*F152/10000</f>
        <v>0</v>
      </c>
      <c r="G150" s="69">
        <f>F150*G151*G152/10000</f>
        <v>0</v>
      </c>
      <c r="H150" s="69">
        <f>G150*H151*H152/10000</f>
        <v>0</v>
      </c>
    </row>
    <row r="151" spans="1:8" ht="27.75" customHeight="1" thickBot="1">
      <c r="A151" s="99"/>
      <c r="B151" s="3" t="s">
        <v>91</v>
      </c>
      <c r="C151" s="3" t="s">
        <v>90</v>
      </c>
      <c r="D151" s="70"/>
      <c r="E151" s="70"/>
      <c r="F151" s="70"/>
      <c r="G151" s="70"/>
      <c r="H151" s="70"/>
    </row>
    <row r="152" spans="1:8" ht="37.5" customHeight="1" thickBot="1">
      <c r="A152" s="100"/>
      <c r="B152" s="3" t="s">
        <v>30</v>
      </c>
      <c r="C152" s="3" t="s">
        <v>26</v>
      </c>
      <c r="D152" s="70"/>
      <c r="E152" s="70"/>
      <c r="F152" s="70"/>
      <c r="G152" s="70"/>
      <c r="H152" s="70"/>
    </row>
    <row r="153" spans="1:8" ht="172.5" customHeight="1" thickBot="1">
      <c r="A153" s="123" t="s">
        <v>256</v>
      </c>
      <c r="B153" s="47" t="s">
        <v>290</v>
      </c>
      <c r="C153" s="47" t="s">
        <v>294</v>
      </c>
      <c r="D153" s="72">
        <v>4300</v>
      </c>
      <c r="E153" s="69">
        <f>D153*E154*E155/10000</f>
        <v>4674.1343999999999</v>
      </c>
      <c r="F153" s="69">
        <f>E153*F154*F155/10000</f>
        <v>4946.6925251328003</v>
      </c>
      <c r="G153" s="69">
        <f>F153*G154*G155/10000</f>
        <v>5252.4970570365094</v>
      </c>
      <c r="H153" s="69">
        <f>G153*H154*H155/10000</f>
        <v>5752.3351819782174</v>
      </c>
    </row>
    <row r="154" spans="1:8" ht="27.75" customHeight="1" thickBot="1">
      <c r="A154" s="124"/>
      <c r="B154" s="47" t="s">
        <v>92</v>
      </c>
      <c r="C154" s="47" t="s">
        <v>90</v>
      </c>
      <c r="D154" s="70"/>
      <c r="E154" s="70">
        <v>101.4</v>
      </c>
      <c r="F154" s="70">
        <v>100.6</v>
      </c>
      <c r="G154" s="70">
        <v>102</v>
      </c>
      <c r="H154" s="70">
        <v>104.7</v>
      </c>
    </row>
    <row r="155" spans="1:8" ht="27.75" customHeight="1" thickBot="1">
      <c r="A155" s="125"/>
      <c r="B155" s="47" t="s">
        <v>30</v>
      </c>
      <c r="C155" s="47" t="s">
        <v>26</v>
      </c>
      <c r="D155" s="70"/>
      <c r="E155" s="70">
        <v>107.2</v>
      </c>
      <c r="F155" s="70">
        <v>105.2</v>
      </c>
      <c r="G155" s="70">
        <v>104.1</v>
      </c>
      <c r="H155" s="70">
        <v>104.6</v>
      </c>
    </row>
    <row r="156" spans="1:8" ht="15.75" thickBot="1">
      <c r="A156" s="63" t="s">
        <v>93</v>
      </c>
      <c r="B156" s="117" t="s">
        <v>94</v>
      </c>
      <c r="C156" s="118"/>
      <c r="D156" s="118"/>
      <c r="E156" s="118"/>
      <c r="F156" s="118"/>
      <c r="G156" s="118"/>
      <c r="H156" s="118"/>
    </row>
    <row r="157" spans="1:8" ht="63" customHeight="1" thickBot="1">
      <c r="A157" s="123">
        <v>1</v>
      </c>
      <c r="B157" s="47" t="s">
        <v>273</v>
      </c>
      <c r="C157" s="47" t="s">
        <v>294</v>
      </c>
      <c r="D157" s="72">
        <v>183345</v>
      </c>
      <c r="E157" s="72">
        <v>168345</v>
      </c>
      <c r="F157" s="72">
        <v>185853</v>
      </c>
      <c r="G157" s="72">
        <v>198863</v>
      </c>
      <c r="H157" s="72">
        <v>215368</v>
      </c>
    </row>
    <row r="158" spans="1:8" ht="51.75" customHeight="1" thickBot="1">
      <c r="A158" s="124"/>
      <c r="B158" s="47" t="s">
        <v>95</v>
      </c>
      <c r="C158" s="47" t="s">
        <v>24</v>
      </c>
      <c r="D158" s="72">
        <v>111.7</v>
      </c>
      <c r="E158" s="72">
        <v>86.6</v>
      </c>
      <c r="F158" s="72">
        <v>105.1</v>
      </c>
      <c r="G158" s="72">
        <v>102.4</v>
      </c>
      <c r="H158" s="72">
        <v>103.9</v>
      </c>
    </row>
    <row r="159" spans="1:8" ht="26.25" thickBot="1">
      <c r="A159" s="125"/>
      <c r="B159" s="47" t="s">
        <v>30</v>
      </c>
      <c r="C159" s="47" t="s">
        <v>26</v>
      </c>
      <c r="D159" s="72">
        <v>111.9</v>
      </c>
      <c r="E159" s="72">
        <v>106</v>
      </c>
      <c r="F159" s="72">
        <v>105</v>
      </c>
      <c r="G159" s="72">
        <v>104.5</v>
      </c>
      <c r="H159" s="72">
        <v>104.2</v>
      </c>
    </row>
    <row r="160" spans="1:8" ht="26.25" customHeight="1" thickBot="1">
      <c r="A160" s="49" t="s">
        <v>259</v>
      </c>
      <c r="B160" s="47" t="s">
        <v>274</v>
      </c>
      <c r="C160" s="47" t="s">
        <v>294</v>
      </c>
      <c r="D160" s="72"/>
      <c r="E160" s="72"/>
      <c r="F160" s="72"/>
      <c r="G160" s="72"/>
      <c r="H160" s="72"/>
    </row>
    <row r="161" spans="1:8" ht="26.25" thickBot="1">
      <c r="A161" s="49" t="s">
        <v>220</v>
      </c>
      <c r="B161" s="47" t="s">
        <v>96</v>
      </c>
      <c r="C161" s="47" t="s">
        <v>294</v>
      </c>
      <c r="D161" s="72">
        <v>145726</v>
      </c>
      <c r="E161" s="72">
        <v>156982</v>
      </c>
      <c r="F161" s="72">
        <v>176412</v>
      </c>
      <c r="G161" s="72">
        <v>185517</v>
      </c>
      <c r="H161" s="72">
        <v>197823</v>
      </c>
    </row>
    <row r="162" spans="1:8" ht="26.25" thickBot="1">
      <c r="A162" s="49" t="s">
        <v>221</v>
      </c>
      <c r="B162" s="47" t="s">
        <v>97</v>
      </c>
      <c r="C162" s="47" t="s">
        <v>294</v>
      </c>
      <c r="D162" s="72"/>
      <c r="E162" s="72"/>
      <c r="F162" s="72"/>
      <c r="G162" s="72"/>
      <c r="H162" s="72"/>
    </row>
    <row r="163" spans="1:8" ht="27" customHeight="1" thickBot="1">
      <c r="A163" s="49" t="s">
        <v>222</v>
      </c>
      <c r="B163" s="47" t="s">
        <v>98</v>
      </c>
      <c r="C163" s="47" t="s">
        <v>294</v>
      </c>
      <c r="D163" s="72"/>
      <c r="E163" s="72"/>
      <c r="F163" s="72"/>
      <c r="G163" s="72"/>
      <c r="H163" s="72"/>
    </row>
    <row r="164" spans="1:8" ht="27.75" customHeight="1" thickBot="1">
      <c r="A164" s="49" t="s">
        <v>223</v>
      </c>
      <c r="B164" s="47" t="s">
        <v>99</v>
      </c>
      <c r="C164" s="47" t="s">
        <v>294</v>
      </c>
      <c r="D164" s="72"/>
      <c r="E164" s="72"/>
      <c r="F164" s="72"/>
      <c r="G164" s="72"/>
      <c r="H164" s="72"/>
    </row>
    <row r="165" spans="1:8" ht="27" customHeight="1" thickBot="1">
      <c r="A165" s="49" t="s">
        <v>236</v>
      </c>
      <c r="B165" s="47" t="s">
        <v>100</v>
      </c>
      <c r="C165" s="47" t="s">
        <v>294</v>
      </c>
      <c r="D165" s="72"/>
      <c r="E165" s="72"/>
      <c r="F165" s="72"/>
      <c r="G165" s="72"/>
      <c r="H165" s="72"/>
    </row>
    <row r="166" spans="1:8" ht="27" customHeight="1" thickBot="1">
      <c r="A166" s="49" t="s">
        <v>237</v>
      </c>
      <c r="B166" s="47" t="s">
        <v>335</v>
      </c>
      <c r="C166" s="47" t="s">
        <v>294</v>
      </c>
      <c r="D166" s="72">
        <v>5014</v>
      </c>
      <c r="E166" s="72">
        <v>5641</v>
      </c>
      <c r="F166" s="72">
        <v>3209.7</v>
      </c>
      <c r="G166" s="72">
        <v>3669</v>
      </c>
      <c r="H166" s="72">
        <v>6805</v>
      </c>
    </row>
    <row r="167" spans="1:8" ht="31.5" customHeight="1" thickBot="1">
      <c r="A167" s="7" t="s">
        <v>256</v>
      </c>
      <c r="B167" s="8" t="s">
        <v>101</v>
      </c>
      <c r="C167" s="15" t="s">
        <v>294</v>
      </c>
      <c r="D167" s="75">
        <f t="shared" ref="D167:H167" si="4">D157</f>
        <v>183345</v>
      </c>
      <c r="E167" s="75">
        <f t="shared" si="4"/>
        <v>168345</v>
      </c>
      <c r="F167" s="75">
        <f t="shared" si="4"/>
        <v>185853</v>
      </c>
      <c r="G167" s="75">
        <f t="shared" si="4"/>
        <v>198863</v>
      </c>
      <c r="H167" s="75">
        <f t="shared" si="4"/>
        <v>215368</v>
      </c>
    </row>
    <row r="168" spans="1:8" ht="27" customHeight="1" thickBot="1">
      <c r="A168" s="13" t="s">
        <v>206</v>
      </c>
      <c r="B168" s="3" t="s">
        <v>307</v>
      </c>
      <c r="C168" s="3" t="s">
        <v>294</v>
      </c>
      <c r="D168" s="69">
        <v>75106</v>
      </c>
      <c r="E168" s="69">
        <v>84344</v>
      </c>
      <c r="F168" s="69">
        <v>93031</v>
      </c>
      <c r="G168" s="69">
        <v>100845</v>
      </c>
      <c r="H168" s="69">
        <v>112039</v>
      </c>
    </row>
    <row r="169" spans="1:8" ht="15.75" customHeight="1" thickBot="1">
      <c r="A169" s="13" t="s">
        <v>207</v>
      </c>
      <c r="B169" s="3" t="s">
        <v>102</v>
      </c>
      <c r="C169" s="3"/>
      <c r="D169" s="69">
        <f>D167-D168</f>
        <v>108239</v>
      </c>
      <c r="E169" s="69">
        <f>E167-E168</f>
        <v>84001</v>
      </c>
      <c r="F169" s="69">
        <f>F167-F168</f>
        <v>92822</v>
      </c>
      <c r="G169" s="69">
        <f>G167-G168</f>
        <v>98018</v>
      </c>
      <c r="H169" s="69">
        <f>H167-H168</f>
        <v>103329</v>
      </c>
    </row>
    <row r="170" spans="1:8" ht="16.5" customHeight="1" thickBot="1">
      <c r="A170" s="13"/>
      <c r="B170" s="33" t="s">
        <v>103</v>
      </c>
      <c r="C170" s="3"/>
      <c r="D170" s="69"/>
      <c r="E170" s="69"/>
      <c r="F170" s="69"/>
      <c r="G170" s="69"/>
      <c r="H170" s="69"/>
    </row>
    <row r="171" spans="1:8" ht="24.75" customHeight="1" thickBot="1">
      <c r="A171" s="13" t="s">
        <v>267</v>
      </c>
      <c r="B171" s="33" t="s">
        <v>104</v>
      </c>
      <c r="C171" s="3" t="s">
        <v>294</v>
      </c>
      <c r="D171" s="69"/>
      <c r="E171" s="69"/>
      <c r="F171" s="69"/>
      <c r="G171" s="69"/>
      <c r="H171" s="69"/>
    </row>
    <row r="172" spans="1:8" ht="24.75" customHeight="1" thickBot="1">
      <c r="A172" s="40"/>
      <c r="B172" s="33" t="s">
        <v>319</v>
      </c>
      <c r="C172" s="3" t="s">
        <v>294</v>
      </c>
      <c r="D172" s="69"/>
      <c r="E172" s="69"/>
      <c r="F172" s="69"/>
      <c r="G172" s="69"/>
      <c r="H172" s="69"/>
    </row>
    <row r="173" spans="1:8" ht="31.5" customHeight="1" thickBot="1">
      <c r="A173" s="13" t="s">
        <v>268</v>
      </c>
      <c r="B173" s="33" t="s">
        <v>105</v>
      </c>
      <c r="C173" s="3" t="s">
        <v>294</v>
      </c>
      <c r="D173" s="69">
        <f t="shared" ref="D173:H173" si="5">D175+D176+D177</f>
        <v>26264</v>
      </c>
      <c r="E173" s="69">
        <f t="shared" si="5"/>
        <v>11363.6</v>
      </c>
      <c r="F173" s="69">
        <f t="shared" si="5"/>
        <v>9441</v>
      </c>
      <c r="G173" s="69">
        <f t="shared" si="5"/>
        <v>13346</v>
      </c>
      <c r="H173" s="69">
        <f t="shared" si="5"/>
        <v>17545</v>
      </c>
    </row>
    <row r="174" spans="1:8" ht="31.5" customHeight="1" thickBot="1">
      <c r="A174" s="13"/>
      <c r="B174" s="34" t="s">
        <v>103</v>
      </c>
      <c r="C174" s="3"/>
      <c r="D174" s="69"/>
      <c r="E174" s="69"/>
      <c r="F174" s="69"/>
      <c r="G174" s="69"/>
      <c r="H174" s="69"/>
    </row>
    <row r="175" spans="1:8" ht="47.25" customHeight="1" thickBot="1">
      <c r="A175" s="14" t="s">
        <v>269</v>
      </c>
      <c r="B175" s="34" t="s">
        <v>106</v>
      </c>
      <c r="C175" s="3" t="s">
        <v>294</v>
      </c>
      <c r="D175" s="69"/>
      <c r="E175" s="69"/>
      <c r="F175" s="69"/>
      <c r="G175" s="69"/>
      <c r="H175" s="69"/>
    </row>
    <row r="176" spans="1:8" ht="31.5" customHeight="1" thickBot="1">
      <c r="A176" s="14" t="s">
        <v>270</v>
      </c>
      <c r="B176" s="34" t="s">
        <v>107</v>
      </c>
      <c r="C176" s="3" t="s">
        <v>294</v>
      </c>
      <c r="D176" s="69">
        <v>10471</v>
      </c>
      <c r="E176" s="69">
        <v>5641.6</v>
      </c>
      <c r="F176" s="69">
        <v>3210</v>
      </c>
      <c r="G176" s="69">
        <v>3669</v>
      </c>
      <c r="H176" s="69">
        <v>6805</v>
      </c>
    </row>
    <row r="177" spans="1:8" ht="40.5" customHeight="1" thickBot="1">
      <c r="A177" s="14" t="s">
        <v>271</v>
      </c>
      <c r="B177" s="34" t="s">
        <v>108</v>
      </c>
      <c r="C177" s="3" t="s">
        <v>294</v>
      </c>
      <c r="D177" s="69">
        <v>15793</v>
      </c>
      <c r="E177" s="69">
        <v>5722</v>
      </c>
      <c r="F177" s="69">
        <v>6231</v>
      </c>
      <c r="G177" s="69">
        <v>9677</v>
      </c>
      <c r="H177" s="69">
        <v>10740</v>
      </c>
    </row>
    <row r="178" spans="1:8" ht="40.5" customHeight="1" thickBot="1">
      <c r="A178" s="40" t="s">
        <v>272</v>
      </c>
      <c r="B178" s="33" t="s">
        <v>109</v>
      </c>
      <c r="C178" s="3" t="s">
        <v>294</v>
      </c>
      <c r="D178" s="69"/>
      <c r="E178" s="69"/>
      <c r="F178" s="69"/>
      <c r="G178" s="69"/>
      <c r="H178" s="69"/>
    </row>
    <row r="179" spans="1:8" ht="26.25" customHeight="1" thickBot="1">
      <c r="A179" s="13" t="s">
        <v>320</v>
      </c>
      <c r="B179" s="33" t="s">
        <v>110</v>
      </c>
      <c r="C179" s="3" t="s">
        <v>294</v>
      </c>
      <c r="D179" s="69">
        <f>D169-D171-D172-D173-D178</f>
        <v>81975</v>
      </c>
      <c r="E179" s="69">
        <f>E169-E171-E172-E173-E178</f>
        <v>72637.399999999994</v>
      </c>
      <c r="F179" s="69">
        <f>F169-F171-F172-F173-F178</f>
        <v>83381</v>
      </c>
      <c r="G179" s="69">
        <f>G169-G171-G172-G173-G178</f>
        <v>84672</v>
      </c>
      <c r="H179" s="69">
        <f>H169-H171-H172-H173-H178</f>
        <v>85784</v>
      </c>
    </row>
    <row r="180" spans="1:8" ht="18.75" customHeight="1" thickBot="1">
      <c r="A180" s="6" t="s">
        <v>111</v>
      </c>
      <c r="B180" s="5" t="s">
        <v>100</v>
      </c>
      <c r="C180" s="3"/>
      <c r="D180" s="3"/>
      <c r="E180" s="3"/>
      <c r="F180" s="3"/>
      <c r="G180" s="3"/>
      <c r="H180" s="3"/>
    </row>
    <row r="181" spans="1:8" ht="20.25" customHeight="1">
      <c r="A181" s="108">
        <v>1</v>
      </c>
      <c r="B181" s="119" t="s">
        <v>280</v>
      </c>
      <c r="C181" s="119" t="s">
        <v>294</v>
      </c>
      <c r="D181" s="121"/>
      <c r="E181" s="111">
        <f>D181*E183*E184/10000</f>
        <v>0</v>
      </c>
      <c r="F181" s="111">
        <f>E181*F183*F184/10000</f>
        <v>0</v>
      </c>
      <c r="G181" s="111">
        <f>F181*G183*G184/10000</f>
        <v>0</v>
      </c>
      <c r="H181" s="111">
        <f>G181*H183*H184/10000</f>
        <v>0</v>
      </c>
    </row>
    <row r="182" spans="1:8" ht="18.75" customHeight="1" thickBot="1">
      <c r="A182" s="109"/>
      <c r="B182" s="120"/>
      <c r="C182" s="120"/>
      <c r="D182" s="122"/>
      <c r="E182" s="112"/>
      <c r="F182" s="112"/>
      <c r="G182" s="112"/>
      <c r="H182" s="112"/>
    </row>
    <row r="183" spans="1:8" ht="52.5" customHeight="1" thickBot="1">
      <c r="A183" s="109"/>
      <c r="B183" s="12" t="s">
        <v>32</v>
      </c>
      <c r="C183" s="11" t="s">
        <v>24</v>
      </c>
      <c r="D183" s="76"/>
      <c r="E183" s="76"/>
      <c r="F183" s="76"/>
      <c r="G183" s="76"/>
      <c r="H183" s="76"/>
    </row>
    <row r="184" spans="1:8" ht="51" customHeight="1" thickBot="1">
      <c r="A184" s="110"/>
      <c r="B184" s="12" t="s">
        <v>30</v>
      </c>
      <c r="C184" s="11" t="s">
        <v>26</v>
      </c>
      <c r="D184" s="76"/>
      <c r="E184" s="76"/>
      <c r="F184" s="76"/>
      <c r="G184" s="76"/>
      <c r="H184" s="76"/>
    </row>
    <row r="185" spans="1:8" ht="249" customHeight="1" thickBot="1">
      <c r="A185" s="13">
        <v>2</v>
      </c>
      <c r="B185" s="3" t="s">
        <v>279</v>
      </c>
      <c r="C185" s="3" t="s">
        <v>112</v>
      </c>
      <c r="D185" s="77"/>
      <c r="E185" s="77"/>
      <c r="F185" s="77"/>
      <c r="G185" s="77"/>
      <c r="H185" s="77"/>
    </row>
    <row r="186" spans="1:8" ht="21.75" customHeight="1" thickBot="1">
      <c r="A186" s="25" t="s">
        <v>220</v>
      </c>
      <c r="B186" s="17" t="s">
        <v>113</v>
      </c>
      <c r="C186" s="24"/>
      <c r="D186" s="78"/>
      <c r="E186" s="78"/>
      <c r="F186" s="78"/>
      <c r="G186" s="78"/>
      <c r="H186" s="78"/>
    </row>
    <row r="187" spans="1:8" ht="15.75" customHeight="1" thickBot="1">
      <c r="A187" s="25"/>
      <c r="B187" s="32" t="s">
        <v>308</v>
      </c>
      <c r="C187" s="3" t="s">
        <v>112</v>
      </c>
      <c r="D187" s="79"/>
      <c r="E187" s="79"/>
      <c r="F187" s="79"/>
      <c r="G187" s="79"/>
      <c r="H187" s="79"/>
    </row>
    <row r="188" spans="1:8" ht="26.25" thickBot="1">
      <c r="A188" s="27"/>
      <c r="B188" s="10" t="s">
        <v>114</v>
      </c>
      <c r="C188" s="3" t="s">
        <v>112</v>
      </c>
      <c r="D188" s="77"/>
      <c r="E188" s="77"/>
      <c r="F188" s="77"/>
      <c r="G188" s="77"/>
      <c r="H188" s="77"/>
    </row>
    <row r="189" spans="1:8" ht="88.5" customHeight="1" thickBot="1">
      <c r="A189" s="26"/>
      <c r="B189" s="10" t="s">
        <v>115</v>
      </c>
      <c r="C189" s="3" t="s">
        <v>112</v>
      </c>
      <c r="D189" s="77"/>
      <c r="E189" s="77"/>
      <c r="F189" s="77"/>
      <c r="G189" s="77"/>
      <c r="H189" s="77"/>
    </row>
    <row r="190" spans="1:8" ht="62.25" customHeight="1" thickBot="1">
      <c r="A190" s="13" t="s">
        <v>221</v>
      </c>
      <c r="B190" s="8" t="s">
        <v>278</v>
      </c>
      <c r="C190" s="3" t="s">
        <v>112</v>
      </c>
      <c r="D190" s="70"/>
      <c r="E190" s="70"/>
      <c r="F190" s="70"/>
      <c r="G190" s="70"/>
      <c r="H190" s="70"/>
    </row>
    <row r="191" spans="1:8" ht="168.75" customHeight="1" thickBot="1">
      <c r="A191" s="13">
        <v>3</v>
      </c>
      <c r="B191" s="3" t="s">
        <v>277</v>
      </c>
      <c r="C191" s="3" t="s">
        <v>116</v>
      </c>
      <c r="D191" s="70"/>
      <c r="E191" s="70"/>
      <c r="F191" s="70"/>
      <c r="G191" s="70"/>
      <c r="H191" s="70"/>
    </row>
    <row r="192" spans="1:8" ht="18.75" customHeight="1" thickBot="1">
      <c r="A192" s="6" t="s">
        <v>117</v>
      </c>
      <c r="B192" s="91" t="s">
        <v>118</v>
      </c>
      <c r="C192" s="92"/>
      <c r="D192" s="92"/>
      <c r="E192" s="92"/>
      <c r="F192" s="92"/>
      <c r="G192" s="92"/>
      <c r="H192" s="92"/>
    </row>
    <row r="193" spans="1:8" ht="204.75" customHeight="1" thickBot="1">
      <c r="A193" s="7">
        <v>1</v>
      </c>
      <c r="B193" s="15" t="s">
        <v>119</v>
      </c>
      <c r="C193" s="3" t="s">
        <v>294</v>
      </c>
      <c r="D193" s="11"/>
      <c r="E193" s="11"/>
      <c r="F193" s="11"/>
      <c r="G193" s="11"/>
      <c r="H193" s="11"/>
    </row>
    <row r="194" spans="1:8" ht="207.75" customHeight="1" thickBot="1">
      <c r="A194" s="7">
        <v>2</v>
      </c>
      <c r="B194" s="15" t="s">
        <v>328</v>
      </c>
      <c r="C194" s="8" t="s">
        <v>303</v>
      </c>
      <c r="D194" s="80">
        <v>52.4</v>
      </c>
      <c r="E194" s="80">
        <v>52.4</v>
      </c>
      <c r="F194" s="80">
        <v>52.4</v>
      </c>
      <c r="G194" s="80">
        <v>52.4</v>
      </c>
      <c r="H194" s="80">
        <v>52.4</v>
      </c>
    </row>
    <row r="195" spans="1:8" ht="114" customHeight="1" thickBot="1">
      <c r="A195" s="41" t="s">
        <v>256</v>
      </c>
      <c r="B195" s="42" t="s">
        <v>329</v>
      </c>
      <c r="C195" s="44" t="s">
        <v>303</v>
      </c>
      <c r="D195" s="69">
        <v>44.3</v>
      </c>
      <c r="E195" s="69">
        <v>44.3</v>
      </c>
      <c r="F195" s="69">
        <v>44.3</v>
      </c>
      <c r="G195" s="69">
        <v>44.3</v>
      </c>
      <c r="H195" s="69">
        <v>44.3</v>
      </c>
    </row>
    <row r="196" spans="1:8" ht="117" customHeight="1" thickBot="1">
      <c r="A196" s="64" t="s">
        <v>257</v>
      </c>
      <c r="B196" s="44" t="s">
        <v>330</v>
      </c>
      <c r="C196" s="44" t="s">
        <v>120</v>
      </c>
      <c r="D196" s="75">
        <v>84.5</v>
      </c>
      <c r="E196" s="75">
        <f t="shared" ref="E196:H196" si="6">E195/E194*100</f>
        <v>84.541984732824432</v>
      </c>
      <c r="F196" s="75">
        <f t="shared" si="6"/>
        <v>84.541984732824432</v>
      </c>
      <c r="G196" s="75">
        <f t="shared" si="6"/>
        <v>84.541984732824432</v>
      </c>
      <c r="H196" s="75">
        <f t="shared" si="6"/>
        <v>84.541984732824432</v>
      </c>
    </row>
    <row r="197" spans="1:8" ht="15" customHeight="1" thickBot="1">
      <c r="A197" s="62" t="s">
        <v>121</v>
      </c>
      <c r="B197" s="131" t="s">
        <v>321</v>
      </c>
      <c r="C197" s="132"/>
      <c r="D197" s="132"/>
      <c r="E197" s="132"/>
      <c r="F197" s="132"/>
      <c r="G197" s="132"/>
      <c r="H197" s="132"/>
    </row>
    <row r="198" spans="1:8" ht="66" customHeight="1" thickBot="1">
      <c r="A198" s="41">
        <v>1</v>
      </c>
      <c r="B198" s="42" t="s">
        <v>122</v>
      </c>
      <c r="C198" s="42" t="s">
        <v>27</v>
      </c>
      <c r="D198" s="48">
        <f>D199+D216</f>
        <v>87322.2</v>
      </c>
      <c r="E198" s="48">
        <f t="shared" ref="E198:H198" si="7">E199+E216</f>
        <v>66849.600000000006</v>
      </c>
      <c r="F198" s="48">
        <f t="shared" si="7"/>
        <v>60333.9</v>
      </c>
      <c r="G198" s="48">
        <f t="shared" si="7"/>
        <v>63159.3</v>
      </c>
      <c r="H198" s="48">
        <f t="shared" si="7"/>
        <v>66273.7</v>
      </c>
    </row>
    <row r="199" spans="1:8" ht="27" customHeight="1" thickBot="1">
      <c r="A199" s="35" t="s">
        <v>200</v>
      </c>
      <c r="B199" s="4" t="s">
        <v>123</v>
      </c>
      <c r="C199" s="36" t="s">
        <v>27</v>
      </c>
      <c r="D199" s="3">
        <v>31647</v>
      </c>
      <c r="E199" s="3">
        <v>32109.7</v>
      </c>
      <c r="F199" s="3">
        <v>31814.400000000001</v>
      </c>
      <c r="G199" s="3">
        <v>34639.800000000003</v>
      </c>
      <c r="H199" s="3">
        <v>37754.199999999997</v>
      </c>
    </row>
    <row r="200" spans="1:8" ht="51.75" customHeight="1" thickBot="1">
      <c r="A200" s="37"/>
      <c r="B200" s="3" t="s">
        <v>124</v>
      </c>
      <c r="C200" s="38"/>
      <c r="D200" s="3"/>
      <c r="E200" s="3"/>
      <c r="F200" s="3"/>
      <c r="G200" s="3"/>
      <c r="H200" s="3"/>
    </row>
    <row r="201" spans="1:8" ht="26.25" thickBot="1">
      <c r="A201" s="13" t="s">
        <v>224</v>
      </c>
      <c r="B201" s="3" t="s">
        <v>125</v>
      </c>
      <c r="C201" s="3" t="s">
        <v>27</v>
      </c>
      <c r="D201" s="3">
        <v>6854.5</v>
      </c>
      <c r="E201" s="3">
        <v>11260.7</v>
      </c>
      <c r="F201" s="3">
        <v>11500</v>
      </c>
      <c r="G201" s="3">
        <v>12650</v>
      </c>
      <c r="H201" s="3">
        <v>13915</v>
      </c>
    </row>
    <row r="202" spans="1:8" ht="13.5" customHeight="1" thickBot="1">
      <c r="A202" s="113" t="s">
        <v>225</v>
      </c>
      <c r="B202" s="4" t="s">
        <v>126</v>
      </c>
      <c r="C202" s="115" t="s">
        <v>27</v>
      </c>
      <c r="D202" s="3">
        <v>3.4</v>
      </c>
      <c r="E202" s="3">
        <v>4.4000000000000004</v>
      </c>
      <c r="F202" s="3">
        <v>4.4000000000000004</v>
      </c>
      <c r="G202" s="3">
        <v>4.8</v>
      </c>
      <c r="H202" s="3">
        <v>5.2</v>
      </c>
    </row>
    <row r="203" spans="1:8" ht="14.25" customHeight="1" thickBot="1">
      <c r="A203" s="114"/>
      <c r="B203" s="3" t="s">
        <v>20</v>
      </c>
      <c r="C203" s="116"/>
      <c r="D203" s="3"/>
      <c r="E203" s="3"/>
      <c r="F203" s="3"/>
      <c r="G203" s="3"/>
      <c r="H203" s="3"/>
    </row>
    <row r="204" spans="1:8" ht="39" thickBot="1">
      <c r="A204" s="13" t="s">
        <v>127</v>
      </c>
      <c r="B204" s="3" t="s">
        <v>128</v>
      </c>
      <c r="C204" s="3" t="s">
        <v>27</v>
      </c>
      <c r="D204" s="3"/>
      <c r="E204" s="3"/>
      <c r="F204" s="3"/>
      <c r="G204" s="3"/>
      <c r="H204" s="3"/>
    </row>
    <row r="205" spans="1:8" ht="26.25" thickBot="1">
      <c r="A205" s="13" t="s">
        <v>129</v>
      </c>
      <c r="B205" s="3" t="s">
        <v>130</v>
      </c>
      <c r="C205" s="3" t="s">
        <v>27</v>
      </c>
      <c r="D205" s="3"/>
      <c r="E205" s="3"/>
      <c r="F205" s="3"/>
      <c r="G205" s="3"/>
      <c r="H205" s="3"/>
    </row>
    <row r="206" spans="1:8" ht="26.25" thickBot="1">
      <c r="A206" s="13" t="s">
        <v>131</v>
      </c>
      <c r="B206" s="3" t="s">
        <v>132</v>
      </c>
      <c r="C206" s="3" t="s">
        <v>27</v>
      </c>
      <c r="D206" s="3">
        <v>3.4</v>
      </c>
      <c r="E206" s="3">
        <v>4.4000000000000004</v>
      </c>
      <c r="F206" s="3">
        <v>4.4000000000000004</v>
      </c>
      <c r="G206" s="3">
        <v>4.8</v>
      </c>
      <c r="H206" s="3">
        <v>5.2</v>
      </c>
    </row>
    <row r="207" spans="1:8" ht="15" customHeight="1" thickBot="1">
      <c r="A207" s="28" t="s">
        <v>226</v>
      </c>
      <c r="B207" s="4" t="s">
        <v>133</v>
      </c>
      <c r="C207" s="30" t="s">
        <v>27</v>
      </c>
      <c r="D207" s="3">
        <f>D209+D210</f>
        <v>14098.4</v>
      </c>
      <c r="E207" s="3">
        <f>E209+E210</f>
        <v>16354.6</v>
      </c>
      <c r="F207" s="3">
        <v>16350</v>
      </c>
      <c r="G207" s="3">
        <v>17985</v>
      </c>
      <c r="H207" s="3">
        <v>19784</v>
      </c>
    </row>
    <row r="208" spans="1:8" ht="15.75" thickBot="1">
      <c r="A208" s="29"/>
      <c r="B208" s="3" t="s">
        <v>20</v>
      </c>
      <c r="C208" s="31"/>
      <c r="D208" s="3"/>
      <c r="E208" s="3"/>
      <c r="F208" s="3"/>
      <c r="G208" s="3"/>
      <c r="H208" s="3"/>
    </row>
    <row r="209" spans="1:8" ht="26.25" thickBot="1">
      <c r="A209" s="29" t="s">
        <v>134</v>
      </c>
      <c r="B209" s="3" t="s">
        <v>295</v>
      </c>
      <c r="C209" s="3" t="s">
        <v>27</v>
      </c>
      <c r="D209" s="3">
        <v>1363.8</v>
      </c>
      <c r="E209" s="3">
        <v>1350</v>
      </c>
      <c r="F209" s="3">
        <v>1350</v>
      </c>
      <c r="G209" s="3">
        <v>1485</v>
      </c>
      <c r="H209" s="3">
        <v>1634</v>
      </c>
    </row>
    <row r="210" spans="1:8" ht="26.25" thickBot="1">
      <c r="A210" s="29" t="s">
        <v>135</v>
      </c>
      <c r="B210" s="3" t="s">
        <v>136</v>
      </c>
      <c r="C210" s="3" t="s">
        <v>27</v>
      </c>
      <c r="D210" s="3">
        <v>12734.6</v>
      </c>
      <c r="E210" s="3">
        <v>15004.6</v>
      </c>
      <c r="F210" s="3">
        <v>15000</v>
      </c>
      <c r="G210" s="3">
        <v>16500</v>
      </c>
      <c r="H210" s="3">
        <v>18150</v>
      </c>
    </row>
    <row r="211" spans="1:8" ht="42" customHeight="1" thickBot="1">
      <c r="A211" s="29" t="s">
        <v>227</v>
      </c>
      <c r="B211" s="3" t="s">
        <v>137</v>
      </c>
      <c r="C211" s="3" t="s">
        <v>27</v>
      </c>
      <c r="D211" s="3"/>
      <c r="E211" s="3"/>
      <c r="F211" s="3"/>
      <c r="G211" s="3"/>
      <c r="H211" s="3"/>
    </row>
    <row r="212" spans="1:8" ht="31.5" customHeight="1" thickBot="1">
      <c r="A212" s="29" t="s">
        <v>228</v>
      </c>
      <c r="B212" s="3" t="s">
        <v>138</v>
      </c>
      <c r="C212" s="3" t="s">
        <v>27</v>
      </c>
      <c r="D212" s="3">
        <v>1101.0999999999999</v>
      </c>
      <c r="E212" s="3">
        <v>910</v>
      </c>
      <c r="F212" s="3">
        <v>910</v>
      </c>
      <c r="G212" s="3">
        <v>900</v>
      </c>
      <c r="H212" s="3">
        <v>900</v>
      </c>
    </row>
    <row r="213" spans="1:8" ht="27.75" customHeight="1" thickBot="1">
      <c r="A213" s="29" t="s">
        <v>229</v>
      </c>
      <c r="B213" s="3" t="s">
        <v>139</v>
      </c>
      <c r="C213" s="3" t="s">
        <v>27</v>
      </c>
      <c r="D213" s="3">
        <v>276.8</v>
      </c>
      <c r="E213" s="3">
        <v>400</v>
      </c>
      <c r="F213" s="3">
        <v>400</v>
      </c>
      <c r="G213" s="3">
        <v>450</v>
      </c>
      <c r="H213" s="3">
        <v>500</v>
      </c>
    </row>
    <row r="214" spans="1:8" ht="26.25" thickBot="1">
      <c r="A214" s="29" t="s">
        <v>230</v>
      </c>
      <c r="B214" s="3" t="s">
        <v>140</v>
      </c>
      <c r="C214" s="3" t="s">
        <v>27</v>
      </c>
      <c r="D214" s="3">
        <v>77.8</v>
      </c>
      <c r="E214" s="3"/>
      <c r="F214" s="3"/>
      <c r="G214" s="3"/>
      <c r="H214" s="3"/>
    </row>
    <row r="215" spans="1:8" ht="26.25" thickBot="1">
      <c r="A215" s="29" t="s">
        <v>231</v>
      </c>
      <c r="B215" s="3" t="s">
        <v>141</v>
      </c>
      <c r="C215" s="3" t="s">
        <v>27</v>
      </c>
      <c r="D215" s="3">
        <v>738.3</v>
      </c>
      <c r="E215" s="3">
        <v>850</v>
      </c>
      <c r="F215" s="3">
        <v>850</v>
      </c>
      <c r="G215" s="3">
        <v>850</v>
      </c>
      <c r="H215" s="3">
        <v>850</v>
      </c>
    </row>
    <row r="216" spans="1:8" ht="26.25" thickBot="1">
      <c r="A216" s="13" t="s">
        <v>201</v>
      </c>
      <c r="B216" s="3" t="s">
        <v>142</v>
      </c>
      <c r="C216" s="3" t="s">
        <v>27</v>
      </c>
      <c r="D216" s="3">
        <v>55675.199999999997</v>
      </c>
      <c r="E216" s="3">
        <v>34739.9</v>
      </c>
      <c r="F216" s="3">
        <v>28519.5</v>
      </c>
      <c r="G216" s="3">
        <v>28519.5</v>
      </c>
      <c r="H216" s="3">
        <v>28519.5</v>
      </c>
    </row>
    <row r="217" spans="1:8" ht="26.25" thickBot="1">
      <c r="A217" s="13" t="s">
        <v>232</v>
      </c>
      <c r="B217" s="3" t="s">
        <v>143</v>
      </c>
      <c r="C217" s="3" t="s">
        <v>27</v>
      </c>
      <c r="D217" s="3">
        <v>14090</v>
      </c>
      <c r="E217" s="3">
        <v>21183.3</v>
      </c>
      <c r="F217" s="3">
        <v>21183.3</v>
      </c>
      <c r="G217" s="3">
        <v>21183.3</v>
      </c>
      <c r="H217" s="3">
        <v>21183.3</v>
      </c>
    </row>
    <row r="218" spans="1:8" ht="26.25" thickBot="1">
      <c r="A218" s="13" t="s">
        <v>233</v>
      </c>
      <c r="B218" s="3" t="s">
        <v>144</v>
      </c>
      <c r="C218" s="3" t="s">
        <v>27</v>
      </c>
      <c r="D218" s="3">
        <v>26444.5</v>
      </c>
      <c r="E218" s="3">
        <v>5903.1</v>
      </c>
      <c r="F218" s="3"/>
      <c r="G218" s="3"/>
      <c r="H218" s="3"/>
    </row>
    <row r="219" spans="1:8" ht="30" customHeight="1" thickBot="1">
      <c r="A219" s="13" t="s">
        <v>234</v>
      </c>
      <c r="B219" s="3" t="s">
        <v>145</v>
      </c>
      <c r="C219" s="3" t="s">
        <v>27</v>
      </c>
      <c r="D219" s="3">
        <v>925.7</v>
      </c>
      <c r="E219" s="3">
        <v>936.2</v>
      </c>
      <c r="F219" s="3">
        <v>936.2</v>
      </c>
      <c r="G219" s="3">
        <v>936.2</v>
      </c>
      <c r="H219" s="3">
        <v>936.2</v>
      </c>
    </row>
    <row r="220" spans="1:8" ht="26.25" thickBot="1">
      <c r="A220" s="13" t="s">
        <v>235</v>
      </c>
      <c r="B220" s="3" t="s">
        <v>146</v>
      </c>
      <c r="C220" s="3" t="s">
        <v>27</v>
      </c>
      <c r="D220" s="3">
        <v>14347.3</v>
      </c>
      <c r="E220" s="3">
        <v>9717.2999999999993</v>
      </c>
      <c r="F220" s="3">
        <v>6400</v>
      </c>
      <c r="G220" s="3">
        <v>6400</v>
      </c>
      <c r="H220" s="3">
        <v>6400</v>
      </c>
    </row>
    <row r="221" spans="1:8" ht="26.25" thickBot="1">
      <c r="A221" s="13">
        <v>2</v>
      </c>
      <c r="B221" s="3" t="s">
        <v>147</v>
      </c>
      <c r="C221" s="42" t="s">
        <v>27</v>
      </c>
      <c r="D221" s="48">
        <f>D222+D223+D224+D225+D226+D227+D228+D229+D230+D231</f>
        <v>97029.3</v>
      </c>
      <c r="E221" s="3">
        <f>E222+E223+E224+E225+E226+E227+E228+E229+E230</f>
        <v>69450.600000000006</v>
      </c>
      <c r="F221" s="48">
        <f t="shared" ref="F221:H221" si="8">F222+F223+F224+F225+F226+F227+F228+F229+F230+F231</f>
        <v>63515.3</v>
      </c>
      <c r="G221" s="48">
        <f t="shared" si="8"/>
        <v>66623.3</v>
      </c>
      <c r="H221" s="48">
        <f t="shared" si="8"/>
        <v>70049.100000000006</v>
      </c>
    </row>
    <row r="222" spans="1:8" ht="27.75" customHeight="1" thickBot="1">
      <c r="A222" s="13" t="s">
        <v>220</v>
      </c>
      <c r="B222" s="3" t="s">
        <v>148</v>
      </c>
      <c r="C222" s="42" t="s">
        <v>27</v>
      </c>
      <c r="D222" s="42">
        <v>14335.4</v>
      </c>
      <c r="E222" s="3">
        <v>15689.4</v>
      </c>
      <c r="F222" s="42">
        <v>15600</v>
      </c>
      <c r="G222" s="42">
        <v>16000</v>
      </c>
      <c r="H222" s="42">
        <v>16500</v>
      </c>
    </row>
    <row r="223" spans="1:8" ht="26.25" thickBot="1">
      <c r="A223" s="13" t="s">
        <v>221</v>
      </c>
      <c r="B223" s="3" t="s">
        <v>149</v>
      </c>
      <c r="C223" s="3" t="s">
        <v>27</v>
      </c>
      <c r="D223" s="42">
        <v>412.6</v>
      </c>
      <c r="E223" s="3">
        <v>375.4</v>
      </c>
      <c r="F223" s="42">
        <v>375.4</v>
      </c>
      <c r="G223" s="42">
        <v>375.4</v>
      </c>
      <c r="H223" s="42">
        <v>375.4</v>
      </c>
    </row>
    <row r="224" spans="1:8" ht="26.25" thickBot="1">
      <c r="A224" s="13" t="s">
        <v>222</v>
      </c>
      <c r="B224" s="3" t="s">
        <v>150</v>
      </c>
      <c r="C224" s="3" t="s">
        <v>27</v>
      </c>
      <c r="D224" s="42">
        <v>67.599999999999994</v>
      </c>
      <c r="E224" s="3">
        <v>220</v>
      </c>
      <c r="F224" s="42">
        <v>220</v>
      </c>
      <c r="G224" s="42">
        <v>250</v>
      </c>
      <c r="H224" s="42">
        <v>300</v>
      </c>
    </row>
    <row r="225" spans="1:8" ht="29.25" customHeight="1" thickBot="1">
      <c r="A225" s="13" t="s">
        <v>223</v>
      </c>
      <c r="B225" s="3" t="s">
        <v>151</v>
      </c>
      <c r="C225" s="3" t="s">
        <v>27</v>
      </c>
      <c r="D225" s="42">
        <v>13675.2</v>
      </c>
      <c r="E225" s="3">
        <v>15965.6</v>
      </c>
      <c r="F225" s="42">
        <v>10000</v>
      </c>
      <c r="G225" s="42">
        <v>10500</v>
      </c>
      <c r="H225" s="42">
        <v>11000</v>
      </c>
    </row>
    <row r="226" spans="1:8" ht="18" customHeight="1" thickBot="1">
      <c r="A226" s="13" t="s">
        <v>236</v>
      </c>
      <c r="B226" s="3" t="s">
        <v>152</v>
      </c>
      <c r="C226" s="3" t="s">
        <v>27</v>
      </c>
      <c r="D226" s="42">
        <v>33123.1</v>
      </c>
      <c r="E226" s="3">
        <v>17815.2</v>
      </c>
      <c r="F226" s="42">
        <v>16659.900000000001</v>
      </c>
      <c r="G226" s="42">
        <v>16772.900000000001</v>
      </c>
      <c r="H226" s="42">
        <v>16873.7</v>
      </c>
    </row>
    <row r="227" spans="1:8" ht="26.25" thickBot="1">
      <c r="A227" s="13" t="s">
        <v>237</v>
      </c>
      <c r="B227" s="3" t="s">
        <v>315</v>
      </c>
      <c r="C227" s="3" t="s">
        <v>27</v>
      </c>
      <c r="D227" s="42">
        <v>676.2</v>
      </c>
      <c r="E227" s="3">
        <v>862.3</v>
      </c>
      <c r="F227" s="42">
        <v>950</v>
      </c>
      <c r="G227" s="42">
        <v>1045</v>
      </c>
      <c r="H227" s="42">
        <v>1150</v>
      </c>
    </row>
    <row r="228" spans="1:8" ht="28.5" customHeight="1" thickBot="1">
      <c r="A228" s="13" t="s">
        <v>238</v>
      </c>
      <c r="B228" s="3" t="s">
        <v>316</v>
      </c>
      <c r="C228" s="3" t="s">
        <v>27</v>
      </c>
      <c r="D228" s="42">
        <v>33168.5</v>
      </c>
      <c r="E228" s="3">
        <v>17000</v>
      </c>
      <c r="F228" s="42">
        <v>18000</v>
      </c>
      <c r="G228" s="42">
        <v>19800</v>
      </c>
      <c r="H228" s="42">
        <v>21780</v>
      </c>
    </row>
    <row r="229" spans="1:8" ht="24.75" customHeight="1" thickBot="1">
      <c r="A229" s="13" t="s">
        <v>239</v>
      </c>
      <c r="B229" s="3" t="s">
        <v>317</v>
      </c>
      <c r="C229" s="3" t="s">
        <v>27</v>
      </c>
      <c r="D229" s="42"/>
      <c r="E229" s="3">
        <v>22.7</v>
      </c>
      <c r="F229" s="42">
        <v>10</v>
      </c>
      <c r="G229" s="42">
        <v>10</v>
      </c>
      <c r="H229" s="42">
        <v>10</v>
      </c>
    </row>
    <row r="230" spans="1:8" ht="26.25" thickBot="1">
      <c r="A230" s="13" t="s">
        <v>240</v>
      </c>
      <c r="B230" s="3" t="s">
        <v>318</v>
      </c>
      <c r="C230" s="3" t="s">
        <v>27</v>
      </c>
      <c r="D230" s="42">
        <v>1570.7</v>
      </c>
      <c r="E230" s="3">
        <v>1500</v>
      </c>
      <c r="F230" s="42">
        <v>1700</v>
      </c>
      <c r="G230" s="42">
        <v>1870</v>
      </c>
      <c r="H230" s="42">
        <v>2060</v>
      </c>
    </row>
    <row r="231" spans="1:8" ht="27.75" customHeight="1" thickBot="1">
      <c r="A231" s="13" t="s">
        <v>241</v>
      </c>
      <c r="B231" s="3" t="s">
        <v>153</v>
      </c>
      <c r="C231" s="3" t="s">
        <v>27</v>
      </c>
      <c r="D231" s="42"/>
      <c r="E231" s="42"/>
      <c r="F231" s="42"/>
      <c r="G231" s="42"/>
      <c r="H231" s="42"/>
    </row>
    <row r="232" spans="1:8" ht="26.25" thickBot="1">
      <c r="A232" s="13">
        <v>3</v>
      </c>
      <c r="B232" s="3" t="s">
        <v>154</v>
      </c>
      <c r="C232" s="42" t="s">
        <v>27</v>
      </c>
      <c r="D232" s="48">
        <f>D198-D221</f>
        <v>-9707.1000000000058</v>
      </c>
      <c r="E232" s="48">
        <f t="shared" ref="E232:H232" si="9">E198-E221</f>
        <v>-2601</v>
      </c>
      <c r="F232" s="48">
        <f t="shared" si="9"/>
        <v>-3181.4000000000015</v>
      </c>
      <c r="G232" s="48">
        <f t="shared" si="9"/>
        <v>-3464</v>
      </c>
      <c r="H232" s="48">
        <f t="shared" si="9"/>
        <v>-3775.4000000000087</v>
      </c>
    </row>
    <row r="233" spans="1:8" ht="26.25" thickBot="1">
      <c r="A233" s="40" t="s">
        <v>257</v>
      </c>
      <c r="B233" s="22" t="s">
        <v>306</v>
      </c>
      <c r="C233" s="3" t="s">
        <v>27</v>
      </c>
      <c r="D233" s="3"/>
      <c r="E233" s="3"/>
      <c r="F233" s="3"/>
      <c r="G233" s="3"/>
      <c r="H233" s="3"/>
    </row>
    <row r="234" spans="1:8" ht="15.75" thickBot="1">
      <c r="A234" s="6" t="s">
        <v>264</v>
      </c>
      <c r="B234" s="91" t="s">
        <v>164</v>
      </c>
      <c r="C234" s="92"/>
      <c r="D234" s="92"/>
      <c r="E234" s="92"/>
      <c r="F234" s="92"/>
      <c r="G234" s="92"/>
      <c r="H234" s="92"/>
    </row>
    <row r="235" spans="1:8" ht="51.75" customHeight="1" thickBot="1">
      <c r="A235" s="13">
        <v>1</v>
      </c>
      <c r="B235" s="3" t="s">
        <v>165</v>
      </c>
      <c r="C235" s="3"/>
      <c r="D235" s="70"/>
      <c r="E235" s="70"/>
      <c r="F235" s="70"/>
      <c r="G235" s="70"/>
      <c r="H235" s="70"/>
    </row>
    <row r="236" spans="1:8" ht="15.75" thickBot="1">
      <c r="A236" s="13" t="s">
        <v>200</v>
      </c>
      <c r="B236" s="3" t="s">
        <v>166</v>
      </c>
      <c r="C236" s="3" t="s">
        <v>167</v>
      </c>
      <c r="D236" s="70"/>
      <c r="E236" s="70"/>
      <c r="F236" s="70"/>
      <c r="G236" s="70" t="s">
        <v>337</v>
      </c>
      <c r="H236" s="70"/>
    </row>
    <row r="237" spans="1:8" ht="15.75" thickBot="1">
      <c r="A237" s="13" t="s">
        <v>201</v>
      </c>
      <c r="B237" s="3" t="s">
        <v>168</v>
      </c>
      <c r="C237" s="3" t="s">
        <v>167</v>
      </c>
      <c r="D237" s="70"/>
      <c r="E237" s="70"/>
      <c r="F237" s="70"/>
      <c r="G237" s="70"/>
      <c r="H237" s="70"/>
    </row>
    <row r="238" spans="1:8" ht="28.5" customHeight="1" thickBot="1">
      <c r="A238" s="9" t="s">
        <v>202</v>
      </c>
      <c r="B238" s="10" t="s">
        <v>169</v>
      </c>
      <c r="C238" s="11" t="s">
        <v>167</v>
      </c>
      <c r="D238" s="70"/>
      <c r="E238" s="70"/>
      <c r="F238" s="70"/>
      <c r="G238" s="70"/>
      <c r="H238" s="70"/>
    </row>
    <row r="239" spans="1:8" ht="39.75" customHeight="1" thickBot="1">
      <c r="A239" s="9" t="s">
        <v>203</v>
      </c>
      <c r="B239" s="10" t="s">
        <v>170</v>
      </c>
      <c r="C239" s="11" t="s">
        <v>305</v>
      </c>
      <c r="D239" s="70"/>
      <c r="E239" s="70"/>
      <c r="F239" s="70"/>
      <c r="G239" s="70"/>
      <c r="H239" s="70"/>
    </row>
    <row r="240" spans="1:8" ht="30" customHeight="1" thickBot="1">
      <c r="A240" s="13" t="s">
        <v>204</v>
      </c>
      <c r="B240" s="3" t="s">
        <v>171</v>
      </c>
      <c r="C240" s="3" t="s">
        <v>160</v>
      </c>
      <c r="D240" s="70"/>
      <c r="E240" s="70"/>
      <c r="F240" s="70"/>
      <c r="G240" s="70"/>
      <c r="H240" s="70"/>
    </row>
    <row r="241" spans="1:8" ht="45.75" customHeight="1" thickBot="1">
      <c r="A241" s="13" t="s">
        <v>205</v>
      </c>
      <c r="B241" s="3" t="s">
        <v>336</v>
      </c>
      <c r="C241" s="3" t="s">
        <v>160</v>
      </c>
      <c r="D241" s="70"/>
      <c r="E241" s="70"/>
      <c r="F241" s="70"/>
      <c r="G241" s="70">
        <v>1</v>
      </c>
      <c r="H241" s="70"/>
    </row>
    <row r="242" spans="1:8" ht="39" customHeight="1" thickBot="1">
      <c r="A242" s="13">
        <v>2</v>
      </c>
      <c r="B242" s="3" t="s">
        <v>172</v>
      </c>
      <c r="C242" s="3" t="s">
        <v>13</v>
      </c>
      <c r="D242" s="70">
        <v>403</v>
      </c>
      <c r="E242" s="70">
        <v>415</v>
      </c>
      <c r="F242" s="70">
        <v>415</v>
      </c>
      <c r="G242" s="70">
        <v>535</v>
      </c>
      <c r="H242" s="70">
        <v>535</v>
      </c>
    </row>
    <row r="243" spans="1:8" ht="30.75" customHeight="1" thickBot="1">
      <c r="A243" s="13">
        <v>3</v>
      </c>
      <c r="B243" s="3" t="s">
        <v>173</v>
      </c>
      <c r="C243" s="3" t="s">
        <v>13</v>
      </c>
      <c r="D243" s="69">
        <v>573</v>
      </c>
      <c r="E243" s="69">
        <f t="shared" ref="E243:H243" si="10">E244+E245+E246+E247</f>
        <v>578</v>
      </c>
      <c r="F243" s="69">
        <f t="shared" si="10"/>
        <v>586</v>
      </c>
      <c r="G243" s="69">
        <f t="shared" si="10"/>
        <v>594</v>
      </c>
      <c r="H243" s="69">
        <f t="shared" si="10"/>
        <v>602</v>
      </c>
    </row>
    <row r="244" spans="1:8" ht="15.75" thickBot="1">
      <c r="A244" s="18" t="s">
        <v>206</v>
      </c>
      <c r="B244" s="19" t="s">
        <v>174</v>
      </c>
      <c r="C244" s="3" t="s">
        <v>13</v>
      </c>
      <c r="D244" s="69">
        <v>573</v>
      </c>
      <c r="E244" s="69">
        <v>578</v>
      </c>
      <c r="F244" s="69">
        <v>586</v>
      </c>
      <c r="G244" s="69">
        <v>594</v>
      </c>
      <c r="H244" s="69">
        <v>602</v>
      </c>
    </row>
    <row r="245" spans="1:8" ht="15.75" thickBot="1">
      <c r="A245" s="18" t="s">
        <v>207</v>
      </c>
      <c r="B245" s="19" t="s">
        <v>175</v>
      </c>
      <c r="C245" s="3" t="s">
        <v>13</v>
      </c>
      <c r="D245" s="69"/>
      <c r="E245" s="69"/>
      <c r="F245" s="69"/>
      <c r="G245" s="69"/>
      <c r="H245" s="69"/>
    </row>
    <row r="246" spans="1:8" ht="15.75" thickBot="1">
      <c r="A246" s="18" t="s">
        <v>208</v>
      </c>
      <c r="B246" s="19" t="s">
        <v>176</v>
      </c>
      <c r="C246" s="3" t="s">
        <v>13</v>
      </c>
      <c r="D246" s="69"/>
      <c r="E246" s="69"/>
      <c r="F246" s="69"/>
      <c r="G246" s="69"/>
      <c r="H246" s="69"/>
    </row>
    <row r="247" spans="1:8" ht="15.75" thickBot="1">
      <c r="A247" s="18" t="s">
        <v>209</v>
      </c>
      <c r="B247" s="19" t="s">
        <v>177</v>
      </c>
      <c r="C247" s="3" t="s">
        <v>13</v>
      </c>
      <c r="D247" s="69"/>
      <c r="E247" s="69"/>
      <c r="F247" s="69"/>
      <c r="G247" s="69"/>
      <c r="H247" s="69"/>
    </row>
    <row r="248" spans="1:8" ht="26.25" customHeight="1" thickBot="1">
      <c r="A248" s="18">
        <v>4</v>
      </c>
      <c r="B248" s="19" t="s">
        <v>178</v>
      </c>
      <c r="C248" s="3" t="s">
        <v>13</v>
      </c>
      <c r="D248" s="69">
        <f>D249+D250</f>
        <v>0</v>
      </c>
      <c r="E248" s="69">
        <f t="shared" ref="E248:H248" si="11">E249+E250</f>
        <v>0</v>
      </c>
      <c r="F248" s="69">
        <f t="shared" si="11"/>
        <v>0</v>
      </c>
      <c r="G248" s="69">
        <f t="shared" si="11"/>
        <v>0</v>
      </c>
      <c r="H248" s="69">
        <f t="shared" si="11"/>
        <v>0</v>
      </c>
    </row>
    <row r="249" spans="1:8" ht="15" customHeight="1" thickBot="1">
      <c r="A249" s="18" t="s">
        <v>242</v>
      </c>
      <c r="B249" s="19" t="s">
        <v>176</v>
      </c>
      <c r="C249" s="3" t="s">
        <v>13</v>
      </c>
      <c r="D249" s="69"/>
      <c r="E249" s="69"/>
      <c r="F249" s="69"/>
      <c r="G249" s="69"/>
      <c r="H249" s="69"/>
    </row>
    <row r="250" spans="1:8" ht="15" customHeight="1" thickBot="1">
      <c r="A250" s="18" t="s">
        <v>243</v>
      </c>
      <c r="B250" s="19" t="s">
        <v>179</v>
      </c>
      <c r="C250" s="3" t="s">
        <v>13</v>
      </c>
      <c r="D250" s="70"/>
      <c r="E250" s="70"/>
      <c r="F250" s="70"/>
      <c r="G250" s="70"/>
      <c r="H250" s="70"/>
    </row>
    <row r="251" spans="1:8" ht="29.25" customHeight="1" thickBot="1">
      <c r="A251" s="18">
        <v>5</v>
      </c>
      <c r="B251" s="19" t="s">
        <v>180</v>
      </c>
      <c r="C251" s="3"/>
      <c r="D251" s="70"/>
      <c r="E251" s="70"/>
      <c r="F251" s="70"/>
      <c r="G251" s="70"/>
      <c r="H251" s="70"/>
    </row>
    <row r="252" spans="1:8" ht="26.25" thickBot="1">
      <c r="A252" s="18" t="s">
        <v>244</v>
      </c>
      <c r="B252" s="19" t="s">
        <v>181</v>
      </c>
      <c r="C252" s="3" t="s">
        <v>182</v>
      </c>
      <c r="D252" s="70"/>
      <c r="E252" s="70"/>
      <c r="F252" s="70"/>
      <c r="G252" s="70"/>
      <c r="H252" s="70"/>
    </row>
    <row r="253" spans="1:8" ht="39" thickBot="1">
      <c r="A253" s="18" t="s">
        <v>245</v>
      </c>
      <c r="B253" s="19" t="s">
        <v>183</v>
      </c>
      <c r="C253" s="3" t="s">
        <v>184</v>
      </c>
      <c r="D253" s="70">
        <v>112</v>
      </c>
      <c r="E253" s="70">
        <v>111</v>
      </c>
      <c r="F253" s="70">
        <v>106</v>
      </c>
      <c r="G253" s="70">
        <v>102</v>
      </c>
      <c r="H253" s="70">
        <v>99</v>
      </c>
    </row>
    <row r="254" spans="1:8" ht="39" thickBot="1">
      <c r="A254" s="18" t="s">
        <v>246</v>
      </c>
      <c r="B254" s="19" t="s">
        <v>185</v>
      </c>
      <c r="C254" s="3" t="s">
        <v>184</v>
      </c>
      <c r="D254" s="70"/>
      <c r="E254" s="70"/>
      <c r="F254" s="70"/>
      <c r="G254" s="70"/>
      <c r="H254" s="70"/>
    </row>
    <row r="255" spans="1:8" ht="26.25" thickBot="1">
      <c r="A255" s="18" t="s">
        <v>247</v>
      </c>
      <c r="B255" s="19" t="s">
        <v>186</v>
      </c>
      <c r="C255" s="3" t="s">
        <v>187</v>
      </c>
      <c r="D255" s="70"/>
      <c r="E255" s="70"/>
      <c r="F255" s="70"/>
      <c r="G255" s="70"/>
      <c r="H255" s="70"/>
    </row>
    <row r="256" spans="1:8" ht="26.25" thickBot="1">
      <c r="A256" s="18" t="s">
        <v>248</v>
      </c>
      <c r="B256" s="19" t="s">
        <v>188</v>
      </c>
      <c r="C256" s="3" t="s">
        <v>187</v>
      </c>
      <c r="D256" s="70"/>
      <c r="E256" s="70"/>
      <c r="F256" s="70"/>
      <c r="G256" s="70"/>
      <c r="H256" s="70"/>
    </row>
    <row r="257" spans="1:8" ht="39" thickBot="1">
      <c r="A257" s="13" t="s">
        <v>249</v>
      </c>
      <c r="B257" s="3" t="s">
        <v>189</v>
      </c>
      <c r="C257" s="3" t="s">
        <v>190</v>
      </c>
      <c r="D257" s="70">
        <v>29</v>
      </c>
      <c r="E257" s="70">
        <v>29</v>
      </c>
      <c r="F257" s="70">
        <v>28</v>
      </c>
      <c r="G257" s="70">
        <v>27</v>
      </c>
      <c r="H257" s="70">
        <v>26</v>
      </c>
    </row>
    <row r="258" spans="1:8" ht="26.25" thickBot="1">
      <c r="A258" s="13" t="s">
        <v>250</v>
      </c>
      <c r="B258" s="3" t="s">
        <v>191</v>
      </c>
      <c r="C258" s="3" t="s">
        <v>192</v>
      </c>
      <c r="D258" s="70"/>
      <c r="E258" s="70"/>
      <c r="F258" s="70"/>
      <c r="G258" s="70"/>
      <c r="H258" s="70"/>
    </row>
    <row r="259" spans="1:8" ht="26.25" thickBot="1">
      <c r="A259" s="13" t="s">
        <v>251</v>
      </c>
      <c r="B259" s="3" t="s">
        <v>193</v>
      </c>
      <c r="C259" s="3" t="s">
        <v>192</v>
      </c>
      <c r="D259" s="70"/>
      <c r="E259" s="70"/>
      <c r="F259" s="70"/>
      <c r="G259" s="70"/>
      <c r="H259" s="70"/>
    </row>
    <row r="260" spans="1:8" ht="39" thickBot="1">
      <c r="A260" s="13" t="s">
        <v>252</v>
      </c>
      <c r="B260" s="3" t="s">
        <v>194</v>
      </c>
      <c r="C260" s="3" t="s">
        <v>195</v>
      </c>
      <c r="D260" s="70"/>
      <c r="E260" s="70"/>
      <c r="F260" s="70"/>
      <c r="G260" s="70"/>
      <c r="H260" s="70"/>
    </row>
    <row r="261" spans="1:8" ht="52.5" customHeight="1" thickBot="1">
      <c r="A261" s="13">
        <v>6</v>
      </c>
      <c r="B261" s="3" t="s">
        <v>196</v>
      </c>
      <c r="C261" s="3" t="s">
        <v>197</v>
      </c>
      <c r="D261" s="3">
        <v>100</v>
      </c>
      <c r="E261" s="3">
        <v>100</v>
      </c>
      <c r="F261" s="3">
        <v>100</v>
      </c>
      <c r="G261" s="3">
        <v>100</v>
      </c>
      <c r="H261" s="3">
        <v>100</v>
      </c>
    </row>
    <row r="262" spans="1:8" ht="16.5" customHeight="1"/>
    <row r="263" spans="1:8" ht="32.25" customHeight="1">
      <c r="A263" s="107" t="s">
        <v>198</v>
      </c>
      <c r="B263" s="107"/>
      <c r="C263" s="107"/>
      <c r="D263" s="107"/>
      <c r="E263" s="107"/>
      <c r="F263" s="107"/>
      <c r="G263" s="107"/>
      <c r="H263" s="107"/>
    </row>
    <row r="264" spans="1:8" ht="42.75" customHeight="1">
      <c r="A264" s="107" t="s">
        <v>304</v>
      </c>
      <c r="B264" s="107"/>
      <c r="C264" s="107"/>
      <c r="D264" s="107"/>
      <c r="E264" s="107"/>
      <c r="F264" s="107"/>
      <c r="G264" s="107"/>
      <c r="H264" s="107"/>
    </row>
    <row r="265" spans="1:8" ht="60" customHeight="1">
      <c r="A265" s="107" t="s">
        <v>199</v>
      </c>
      <c r="B265" s="107"/>
      <c r="C265" s="107"/>
      <c r="D265" s="107"/>
      <c r="E265" s="107"/>
      <c r="F265" s="107"/>
      <c r="G265" s="107"/>
      <c r="H265" s="107"/>
    </row>
    <row r="266" spans="1:8">
      <c r="A266" s="23"/>
      <c r="B266" s="23"/>
      <c r="C266" s="23"/>
      <c r="D266" s="23"/>
      <c r="E266" s="23"/>
      <c r="F266" s="23"/>
      <c r="G266" s="23"/>
      <c r="H266" s="23"/>
    </row>
  </sheetData>
  <mergeCells count="60">
    <mergeCell ref="A1:H1"/>
    <mergeCell ref="A265:H265"/>
    <mergeCell ref="A2:H2"/>
    <mergeCell ref="B234:H234"/>
    <mergeCell ref="A3:A4"/>
    <mergeCell ref="B3:B4"/>
    <mergeCell ref="B197:H197"/>
    <mergeCell ref="B192:H192"/>
    <mergeCell ref="F3:H3"/>
    <mergeCell ref="B5:H5"/>
    <mergeCell ref="B88:H88"/>
    <mergeCell ref="B111:H111"/>
    <mergeCell ref="B21:H21"/>
    <mergeCell ref="A11:A12"/>
    <mergeCell ref="A147:A149"/>
    <mergeCell ref="A150:A152"/>
    <mergeCell ref="A153:A155"/>
    <mergeCell ref="A73:A75"/>
    <mergeCell ref="B32:H32"/>
    <mergeCell ref="A43:A45"/>
    <mergeCell ref="A33:A35"/>
    <mergeCell ref="A46:A48"/>
    <mergeCell ref="A49:A51"/>
    <mergeCell ref="A89:A91"/>
    <mergeCell ref="A92:A94"/>
    <mergeCell ref="A102:A104"/>
    <mergeCell ref="A76:A78"/>
    <mergeCell ref="A79:A81"/>
    <mergeCell ref="A82:A84"/>
    <mergeCell ref="A85:A87"/>
    <mergeCell ref="A52:A54"/>
    <mergeCell ref="A55:A57"/>
    <mergeCell ref="A105:A106"/>
    <mergeCell ref="A107:A108"/>
    <mergeCell ref="B156:H156"/>
    <mergeCell ref="B181:B182"/>
    <mergeCell ref="C181:C182"/>
    <mergeCell ref="D181:D182"/>
    <mergeCell ref="A157:A159"/>
    <mergeCell ref="A264:H264"/>
    <mergeCell ref="A263:H263"/>
    <mergeCell ref="A181:A184"/>
    <mergeCell ref="E181:E182"/>
    <mergeCell ref="F181:F182"/>
    <mergeCell ref="G181:G182"/>
    <mergeCell ref="H181:H182"/>
    <mergeCell ref="A202:A203"/>
    <mergeCell ref="C202:C203"/>
    <mergeCell ref="C3:C4"/>
    <mergeCell ref="A61:A63"/>
    <mergeCell ref="A64:A66"/>
    <mergeCell ref="A58:A60"/>
    <mergeCell ref="A67:A69"/>
    <mergeCell ref="A70:A72"/>
    <mergeCell ref="A9:A10"/>
    <mergeCell ref="A6:A8"/>
    <mergeCell ref="A36:A38"/>
    <mergeCell ref="A39:A41"/>
    <mergeCell ref="A109:A110"/>
    <mergeCell ref="B146:H146"/>
  </mergeCells>
  <hyperlinks>
    <hyperlink ref="B35" location="_ftn1" display="_ftn1"/>
    <hyperlink ref="B37" location="_ftn2" display="_ftn2"/>
    <hyperlink ref="C37" location="_ftn3" display="_ftn3"/>
    <hyperlink ref="A263" location="_ftnref1" display="_ftnref1"/>
    <hyperlink ref="A264" location="_ftnref2" display="_ftnref2"/>
    <hyperlink ref="A265" location="_ftnref3" display="_ftnref3"/>
  </hyperlinks>
  <pageMargins left="0.7" right="0.7" top="0.75" bottom="0.75" header="0.3" footer="0.3"/>
  <pageSetup paperSize="9" scale="60" fitToHeight="0" orientation="portrait" r:id="rId1"/>
  <legacyDrawing r:id="rId2"/>
  <oleObjects>
    <oleObject progId="Equation.3" shapeId="1032" r:id="rId3"/>
    <oleObject progId="Equation.3" shapeId="1031" r:id="rId4"/>
    <oleObject progId="Equation.3" shapeId="1030" r:id="rId5"/>
    <oleObject progId="Equation.3" shapeId="1029" r:id="rId6"/>
    <oleObject progId="Equation.3" shapeId="1040" r:id="rId7"/>
    <oleObject progId="Equation.3" shapeId="1039" r:id="rId8"/>
    <oleObject progId="Equation.3" shapeId="1038" r:id="rId9"/>
    <oleObject progId="Equation.3" shapeId="1037" r:id="rId10"/>
    <oleObject progId="Equation.3" shapeId="1056" r:id="rId11"/>
    <oleObject progId="Equation.3" shapeId="1055" r:id="rId12"/>
    <oleObject progId="Equation.3" shapeId="1054" r:id="rId13"/>
    <oleObject progId="Equation.3" shapeId="1053" r:id="rId14"/>
    <oleObject progId="Equation.3" shapeId="1052" r:id="rId15"/>
    <oleObject progId="Equation.3" shapeId="1051" r:id="rId16"/>
    <oleObject progId="Equation.3" shapeId="1061" r:id="rId17"/>
    <oleObject progId="Equation.3" shapeId="1060" r:id="rId18"/>
    <oleObject progId="Equation.3" shapeId="1059" r:id="rId19"/>
    <oleObject progId="Equation.3" shapeId="1058" r:id="rId20"/>
    <oleObject progId="Equation.3" shapeId="1057" r:id="rId21"/>
    <oleObject progId="Equation.3" shapeId="1065" r:id="rId22"/>
    <oleObject progId="Equation.3" shapeId="1064" r:id="rId23"/>
    <oleObject progId="Equation.3" shapeId="1063" r:id="rId24"/>
    <oleObject progId="Equation.3" shapeId="1062" r:id="rId2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Форма целиком</vt:lpstr>
      <vt:lpstr>Лист1</vt:lpstr>
      <vt:lpstr>'Форма целиком'!_ftn1</vt:lpstr>
      <vt:lpstr>'Форма целиком'!_ftn2</vt:lpstr>
      <vt:lpstr>'Форма целиком'!_ftn3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2016-09-08T07:44:27Z</dcterms:modified>
</cp:coreProperties>
</file>